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pivotTables/pivotTable3.xml" ContentType="application/vnd.openxmlformats-officedocument.spreadsheetml.pivotTable+xml"/>
  <Override PartName="/xl/drawings/drawing5.xml" ContentType="application/vnd.openxmlformats-officedocument.drawing+xml"/>
  <Override PartName="/xl/pivotTables/pivotTable4.xml" ContentType="application/vnd.openxmlformats-officedocument.spreadsheetml.pivotTable+xml"/>
  <Override PartName="/xl/drawings/drawing6.xml" ContentType="application/vnd.openxmlformats-officedocument.drawing+xml"/>
  <Override PartName="/xl/pivotTables/pivotTable5.xml" ContentType="application/vnd.openxmlformats-officedocument.spreadsheetml.pivotTab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showSheetTabs="0" xWindow="480" yWindow="105" windowWidth="20115" windowHeight="9975"/>
  </bookViews>
  <sheets>
    <sheet name="Dashboard" sheetId="11" r:id="rId1"/>
    <sheet name="Source" sheetId="6" r:id="rId2"/>
    <sheet name="Pivot1" sheetId="4" r:id="rId3"/>
    <sheet name="Pivot2" sheetId="17" state="hidden" r:id="rId4"/>
    <sheet name="Pivot3" sheetId="18" state="hidden" r:id="rId5"/>
    <sheet name="Pivot4" sheetId="19" state="hidden" r:id="rId6"/>
    <sheet name="Pivot5" sheetId="20" state="hidden" r:id="rId7"/>
    <sheet name="Extra's" sheetId="14" state="hidden" r:id="rId8"/>
  </sheets>
  <externalReferences>
    <externalReference r:id="rId9"/>
  </externalReferences>
  <definedNames>
    <definedName name="BusinessSegment">'Extra''s'!$L$2:$L$4</definedName>
    <definedName name="Country">'Extra''s'!$N$2:$N$11</definedName>
    <definedName name="Home">Dashboard!$B$2</definedName>
    <definedName name="occurences">Dashboard!$W$19:$W$28</definedName>
    <definedName name="Pivot1" localSheetId="3">Pivot2!$A$2</definedName>
    <definedName name="Pivot1" localSheetId="4">Pivot3!$A$2</definedName>
    <definedName name="Pivot1" localSheetId="5">Pivot4!$A$2</definedName>
    <definedName name="Pivot1" localSheetId="6">Pivot5!$A$2</definedName>
    <definedName name="Pivot1">Pivot1!$A$2</definedName>
    <definedName name="SalesReps">'Extra''s'!$M$2:$M$15</definedName>
    <definedName name="Source">Source!$A$2:$J$213</definedName>
    <definedName name="SourceTable">Source!$A$2</definedName>
    <definedName name="valSelOption">'[1]Interactive Dashboard'!$AC$18</definedName>
    <definedName name="Vendors">'Extra''s'!$O$2:$O$19</definedName>
  </definedNames>
  <calcPr calcId="145621"/>
  <pivotCaches>
    <pivotCache cacheId="5" r:id="rId10"/>
  </pivotCaches>
</workbook>
</file>

<file path=xl/calcChain.xml><?xml version="1.0" encoding="utf-8"?>
<calcChain xmlns="http://schemas.openxmlformats.org/spreadsheetml/2006/main">
  <c r="AY27" i="11" l="1"/>
  <c r="AY23" i="11"/>
  <c r="AY19" i="11"/>
  <c r="AY15" i="11"/>
  <c r="AY11" i="11"/>
  <c r="G2" i="14" l="1"/>
  <c r="BK8" i="11"/>
  <c r="N5" i="11"/>
  <c r="Z5" i="11" s="1"/>
  <c r="AL5" i="11" s="1"/>
  <c r="BK11" i="11" s="1"/>
  <c r="BB16" i="11"/>
  <c r="BB12" i="11"/>
  <c r="AL15" i="11"/>
  <c r="Z15" i="11"/>
  <c r="N15" i="11"/>
  <c r="BB20" i="11"/>
  <c r="B15" i="11"/>
  <c r="B5" i="14" l="1"/>
  <c r="B4" i="14"/>
  <c r="AX5" i="11"/>
  <c r="B2" i="11" s="1"/>
  <c r="BK10" i="11"/>
  <c r="BK9" i="11"/>
  <c r="B1" i="11"/>
  <c r="AB19" i="11"/>
  <c r="AB20" i="11"/>
  <c r="AB21" i="11"/>
  <c r="AB22" i="11"/>
  <c r="AB23" i="11"/>
  <c r="AB24" i="11"/>
  <c r="AB25" i="11"/>
  <c r="AB26" i="11"/>
  <c r="AB27" i="11"/>
  <c r="AB28" i="11"/>
  <c r="BK12" i="11" l="1"/>
  <c r="AL10" i="11"/>
  <c r="N10" i="11"/>
  <c r="AL9" i="11"/>
  <c r="Z9" i="11"/>
  <c r="N9" i="11"/>
  <c r="B10" i="11"/>
  <c r="B9" i="11"/>
  <c r="E123" i="6" l="1"/>
  <c r="E181" i="6"/>
  <c r="E213" i="6"/>
  <c r="E120" i="6"/>
  <c r="E182" i="6"/>
  <c r="E212" i="6"/>
  <c r="E3" i="6"/>
  <c r="BM12" i="11" s="1"/>
  <c r="E125" i="6"/>
  <c r="E91" i="6"/>
  <c r="E4" i="6"/>
  <c r="E121" i="6"/>
  <c r="E33" i="6"/>
  <c r="E37" i="6"/>
  <c r="E211" i="6"/>
  <c r="E152" i="6"/>
  <c r="E92" i="6"/>
  <c r="E5" i="6"/>
  <c r="E122" i="6"/>
  <c r="E34" i="6"/>
  <c r="E39" i="6"/>
  <c r="E210" i="6"/>
  <c r="E153" i="6"/>
  <c r="E93" i="6"/>
  <c r="E6" i="6"/>
  <c r="E124" i="6"/>
  <c r="E35" i="6"/>
  <c r="E41" i="6"/>
  <c r="E209" i="6"/>
  <c r="E154" i="6"/>
  <c r="E94" i="6"/>
  <c r="E7" i="6"/>
  <c r="E126" i="6"/>
  <c r="E36" i="6"/>
  <c r="E43" i="6"/>
  <c r="E208" i="6"/>
  <c r="E155" i="6"/>
  <c r="E95" i="6"/>
  <c r="E8" i="6"/>
  <c r="E127" i="6"/>
  <c r="E38" i="6"/>
  <c r="E45" i="6"/>
  <c r="E207" i="6"/>
  <c r="E156" i="6"/>
  <c r="E96" i="6"/>
  <c r="E9" i="6"/>
  <c r="E128" i="6"/>
  <c r="E40" i="6"/>
  <c r="E47" i="6"/>
  <c r="E206" i="6"/>
  <c r="E157" i="6"/>
  <c r="E97" i="6"/>
  <c r="E10" i="6"/>
  <c r="E129" i="6"/>
  <c r="E42" i="6"/>
  <c r="E49" i="6"/>
  <c r="E205" i="6"/>
  <c r="E158" i="6"/>
  <c r="E98" i="6"/>
  <c r="E11" i="6"/>
  <c r="E130" i="6"/>
  <c r="E44" i="6"/>
  <c r="E51" i="6"/>
  <c r="E204" i="6"/>
  <c r="E159" i="6"/>
  <c r="E99" i="6"/>
  <c r="E12" i="6"/>
  <c r="E131" i="6"/>
  <c r="E46" i="6"/>
  <c r="E53" i="6"/>
  <c r="E203" i="6"/>
  <c r="E160" i="6"/>
  <c r="E100" i="6"/>
  <c r="E13" i="6"/>
  <c r="E132" i="6"/>
  <c r="E48" i="6"/>
  <c r="E55" i="6"/>
  <c r="E202" i="6"/>
  <c r="E161" i="6"/>
  <c r="E101" i="6"/>
  <c r="E14" i="6"/>
  <c r="E133" i="6"/>
  <c r="E50" i="6"/>
  <c r="E57" i="6"/>
  <c r="E201" i="6"/>
  <c r="E162" i="6"/>
  <c r="E102" i="6"/>
  <c r="E15" i="6"/>
  <c r="E134" i="6"/>
  <c r="E52" i="6"/>
  <c r="E59" i="6"/>
  <c r="E200" i="6"/>
  <c r="E163" i="6"/>
  <c r="E103" i="6"/>
  <c r="E16" i="6"/>
  <c r="E135" i="6"/>
  <c r="E54" i="6"/>
  <c r="E61" i="6"/>
  <c r="E199" i="6"/>
  <c r="E164" i="6"/>
  <c r="E104" i="6"/>
  <c r="E17" i="6"/>
  <c r="E136" i="6"/>
  <c r="E56" i="6"/>
  <c r="E63" i="6"/>
  <c r="E198" i="6"/>
  <c r="E165" i="6"/>
  <c r="E105" i="6"/>
  <c r="E18" i="6"/>
  <c r="E137" i="6"/>
  <c r="E58" i="6"/>
  <c r="E65" i="6"/>
  <c r="E197" i="6"/>
  <c r="E166" i="6"/>
  <c r="E106" i="6"/>
  <c r="E19" i="6"/>
  <c r="E138" i="6"/>
  <c r="E60" i="6"/>
  <c r="E67" i="6"/>
  <c r="E196" i="6"/>
  <c r="E167" i="6"/>
  <c r="E107" i="6"/>
  <c r="E20" i="6"/>
  <c r="E139" i="6"/>
  <c r="E62" i="6"/>
  <c r="E69" i="6"/>
  <c r="E195" i="6"/>
  <c r="E168" i="6"/>
  <c r="E108" i="6"/>
  <c r="E21" i="6"/>
  <c r="E140" i="6"/>
  <c r="E64" i="6"/>
  <c r="E71" i="6"/>
  <c r="E194" i="6"/>
  <c r="E169" i="6"/>
  <c r="E109" i="6"/>
  <c r="E22" i="6"/>
  <c r="E141" i="6"/>
  <c r="E66" i="6"/>
  <c r="E73" i="6"/>
  <c r="E193" i="6"/>
  <c r="E170" i="6"/>
  <c r="E110" i="6"/>
  <c r="E23" i="6"/>
  <c r="E142" i="6"/>
  <c r="E68" i="6"/>
  <c r="E75" i="6"/>
  <c r="E192" i="6"/>
  <c r="E171" i="6"/>
  <c r="E111" i="6"/>
  <c r="E24" i="6"/>
  <c r="E143" i="6"/>
  <c r="E70" i="6"/>
  <c r="E77" i="6"/>
  <c r="E191" i="6"/>
  <c r="E172" i="6"/>
  <c r="E112" i="6"/>
  <c r="E25" i="6"/>
  <c r="E144" i="6"/>
  <c r="E72" i="6"/>
  <c r="E79" i="6"/>
  <c r="E190" i="6"/>
  <c r="E173" i="6"/>
  <c r="E113" i="6"/>
  <c r="E26" i="6"/>
  <c r="E145" i="6"/>
  <c r="E74" i="6"/>
  <c r="E81" i="6"/>
  <c r="E189" i="6"/>
  <c r="E174" i="6"/>
  <c r="E114" i="6"/>
  <c r="E27" i="6"/>
  <c r="E146" i="6"/>
  <c r="E76" i="6"/>
  <c r="E83" i="6"/>
  <c r="E188" i="6"/>
  <c r="E175" i="6"/>
  <c r="E115" i="6"/>
  <c r="E28" i="6"/>
  <c r="E147" i="6"/>
  <c r="E78" i="6"/>
  <c r="E85" i="6"/>
  <c r="E187" i="6"/>
  <c r="E176" i="6"/>
  <c r="E116" i="6"/>
  <c r="E29" i="6"/>
  <c r="E148" i="6"/>
  <c r="E80" i="6"/>
  <c r="E87" i="6"/>
  <c r="E186" i="6"/>
  <c r="E177" i="6"/>
  <c r="E117" i="6"/>
  <c r="E30" i="6"/>
  <c r="E149" i="6"/>
  <c r="E82" i="6"/>
  <c r="E88" i="6"/>
  <c r="E185" i="6"/>
  <c r="E178" i="6"/>
  <c r="E118" i="6"/>
  <c r="E31" i="6"/>
  <c r="E150" i="6"/>
  <c r="E84" i="6"/>
  <c r="E89" i="6"/>
  <c r="E184" i="6"/>
  <c r="E179" i="6"/>
  <c r="E119" i="6"/>
  <c r="E32" i="6"/>
  <c r="E151" i="6"/>
  <c r="E86" i="6"/>
  <c r="E90" i="6"/>
  <c r="E183" i="6"/>
  <c r="E180" i="6"/>
  <c r="BR8" i="11" l="1"/>
  <c r="BM11" i="11"/>
  <c r="BM8" i="11"/>
  <c r="BR11" i="11"/>
  <c r="AY5" i="11"/>
  <c r="BM10" i="11"/>
  <c r="BR9" i="11"/>
  <c r="BR10" i="11"/>
  <c r="BM9" i="11"/>
  <c r="BR12" i="11"/>
  <c r="AM5" i="11"/>
  <c r="O5" i="11"/>
  <c r="AA5" i="11"/>
  <c r="C5" i="11"/>
  <c r="Z10" i="11"/>
</calcChain>
</file>

<file path=xl/sharedStrings.xml><?xml version="1.0" encoding="utf-8"?>
<sst xmlns="http://schemas.openxmlformats.org/spreadsheetml/2006/main" count="1668" uniqueCount="86">
  <si>
    <t>YTD total</t>
  </si>
  <si>
    <t>Sales</t>
  </si>
  <si>
    <t>Expenses</t>
  </si>
  <si>
    <t>Profits</t>
  </si>
  <si>
    <t>No. of Customers</t>
  </si>
  <si>
    <t>Date</t>
  </si>
  <si>
    <t>Country</t>
  </si>
  <si>
    <t>Belgium</t>
  </si>
  <si>
    <t>France</t>
  </si>
  <si>
    <t>Germany</t>
  </si>
  <si>
    <t>Spain</t>
  </si>
  <si>
    <t>Portugal</t>
  </si>
  <si>
    <t>Greece</t>
  </si>
  <si>
    <t>Italy</t>
  </si>
  <si>
    <t>Austria</t>
  </si>
  <si>
    <t>Ireland</t>
  </si>
  <si>
    <t>Poland</t>
  </si>
  <si>
    <t>ID</t>
  </si>
  <si>
    <t>Rijlabels</t>
  </si>
  <si>
    <t>Eindtotaal</t>
  </si>
  <si>
    <t>Som van Sales</t>
  </si>
  <si>
    <t>Som van Expenses</t>
  </si>
  <si>
    <t>Som van Profits</t>
  </si>
  <si>
    <t>Som van No. of Customers</t>
  </si>
  <si>
    <t>2002</t>
  </si>
  <si>
    <t>2006</t>
  </si>
  <si>
    <t>2007</t>
  </si>
  <si>
    <t>2008</t>
  </si>
  <si>
    <t>2009</t>
  </si>
  <si>
    <t>2010</t>
  </si>
  <si>
    <t>2011</t>
  </si>
  <si>
    <t>1993</t>
  </si>
  <si>
    <t>2003</t>
  </si>
  <si>
    <t>2004</t>
  </si>
  <si>
    <t>2005</t>
  </si>
  <si>
    <t>2000</t>
  </si>
  <si>
    <t>desktop solutions</t>
  </si>
  <si>
    <t>Acer</t>
  </si>
  <si>
    <t>Barco</t>
  </si>
  <si>
    <t>Lenovo</t>
  </si>
  <si>
    <t>Logitech</t>
  </si>
  <si>
    <t>Philips</t>
  </si>
  <si>
    <t>Samsung</t>
  </si>
  <si>
    <t>mobility solutions</t>
  </si>
  <si>
    <t>Asus</t>
  </si>
  <si>
    <t>Belgacom</t>
  </si>
  <si>
    <t>Dicota</t>
  </si>
  <si>
    <t>Garmin</t>
  </si>
  <si>
    <t>Kensington</t>
  </si>
  <si>
    <t>software solutions</t>
  </si>
  <si>
    <t>Bitdefender</t>
  </si>
  <si>
    <t>Kaspersky</t>
  </si>
  <si>
    <t>Microsoft OEM</t>
  </si>
  <si>
    <t>Symantec</t>
  </si>
  <si>
    <t>Norton</t>
  </si>
  <si>
    <t>Business segment</t>
  </si>
  <si>
    <t>Dell</t>
  </si>
  <si>
    <t>HP</t>
  </si>
  <si>
    <t>Vendor</t>
  </si>
  <si>
    <t>Sales Rep</t>
  </si>
  <si>
    <t>Tom</t>
  </si>
  <si>
    <t>Alex</t>
  </si>
  <si>
    <t>Philip</t>
  </si>
  <si>
    <t>Peter</t>
  </si>
  <si>
    <t>Jimmy</t>
  </si>
  <si>
    <t>Elsa</t>
  </si>
  <si>
    <t>Number of occurences</t>
  </si>
  <si>
    <t>Business Segment</t>
  </si>
  <si>
    <t>Top details …</t>
  </si>
  <si>
    <t>Kolomlabels</t>
  </si>
  <si>
    <t>John</t>
  </si>
  <si>
    <t>Zita</t>
  </si>
  <si>
    <t>Miguel</t>
  </si>
  <si>
    <t>Maya</t>
  </si>
  <si>
    <t>Eric</t>
  </si>
  <si>
    <t>Tony</t>
  </si>
  <si>
    <t>Lisbeth</t>
  </si>
  <si>
    <t>Axl</t>
  </si>
  <si>
    <t>Year</t>
  </si>
  <si>
    <t>Result :</t>
  </si>
  <si>
    <t xml:space="preserve">Analysis per for: </t>
  </si>
  <si>
    <t>Profits :</t>
  </si>
  <si>
    <t>Sales :</t>
  </si>
  <si>
    <t>DMAX</t>
  </si>
  <si>
    <t>DMIN</t>
  </si>
  <si>
    <t>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</si>
</sst>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€&quot;\ * #,##0.00_ ;_ &quot;€&quot;\ * \-#,##0.00_ ;_ &quot;€&quot;\ * &quot;-&quot;??_ ;_ @_ "/>
    <numFmt numFmtId="164" formatCode="[$€-2]\ #,##0.00"/>
    <numFmt numFmtId="165" formatCode="dd/mm/yyyy"/>
    <numFmt numFmtId="166" formatCode="&quot;€&quot;\ 0.0\ &quot;mio&quot;"/>
    <numFmt numFmtId="167" formatCode="&quot;€&quot;\ #,##0\ &quot;mio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Segoe UI Light"/>
      <family val="2"/>
    </font>
    <font>
      <sz val="24"/>
      <color theme="1"/>
      <name val="Segoe UI Semibold"/>
      <family val="2"/>
    </font>
    <font>
      <sz val="9"/>
      <color theme="1" tint="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26"/>
      <color theme="1"/>
      <name val="Calibri"/>
      <family val="2"/>
      <scheme val="minor"/>
    </font>
    <font>
      <sz val="26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2"/>
      <color theme="0" tint="-4.9989318521683403E-2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749992370372631"/>
        <bgColor indexed="64"/>
      </patternFill>
    </fill>
  </fills>
  <borders count="8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dotted">
        <color rgb="FF00B050"/>
      </bottom>
      <diagonal/>
    </border>
    <border>
      <left/>
      <right/>
      <top style="dotted">
        <color rgb="FF339933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00B050"/>
      </left>
      <right/>
      <top/>
      <bottom/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 style="thin">
        <color theme="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theme="0"/>
      </right>
      <top style="thin">
        <color rgb="FFC00000"/>
      </top>
      <bottom style="thin">
        <color rgb="FFC00000"/>
      </bottom>
      <diagonal/>
    </border>
    <border>
      <left style="thin">
        <color theme="7" tint="-0.499984740745262"/>
      </left>
      <right style="thin">
        <color rgb="FFC00000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rgb="FFC00000"/>
      </left>
      <right/>
      <top style="thin">
        <color theme="7" tint="-0.499984740745262"/>
      </top>
      <bottom style="thin">
        <color theme="7" tint="-0.499984740745262"/>
      </bottom>
      <diagonal/>
    </border>
    <border>
      <left style="thin">
        <color theme="0"/>
      </left>
      <right/>
      <top style="thin">
        <color theme="7" tint="-0.499984740745262"/>
      </top>
      <bottom style="thin">
        <color theme="7" tint="-0.499984740745262"/>
      </bottom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  <border>
      <left/>
      <right style="thin">
        <color theme="0"/>
      </right>
      <top style="thin">
        <color theme="7" tint="-0.499984740745262"/>
      </top>
      <bottom style="thin">
        <color theme="7" tint="-0.499984740745262"/>
      </bottom>
      <diagonal/>
    </border>
    <border>
      <left/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theme="7" tint="-0.499984740745262"/>
      </left>
      <right/>
      <top style="thin">
        <color theme="7" tint="-0.499984740745262"/>
      </top>
      <bottom style="thin">
        <color theme="7" tint="-0.499984740745262"/>
      </bottom>
      <diagonal/>
    </border>
    <border>
      <left style="thin">
        <color rgb="FFC00000"/>
      </left>
      <right style="thin">
        <color rgb="FFC00000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rgb="FFC00000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theme="7" tint="-0.499984740745262"/>
      </left>
      <right style="thin">
        <color rgb="FFC00000"/>
      </right>
      <top/>
      <bottom style="thin">
        <color theme="7" tint="-0.499984740745262"/>
      </bottom>
      <diagonal/>
    </border>
    <border>
      <left style="thin">
        <color rgb="FFC00000"/>
      </left>
      <right style="thin">
        <color rgb="FFC00000"/>
      </right>
      <top/>
      <bottom style="thin">
        <color theme="7" tint="-0.499984740745262"/>
      </bottom>
      <diagonal/>
    </border>
    <border>
      <left style="thin">
        <color rgb="FFC00000"/>
      </left>
      <right style="thin">
        <color theme="7" tint="-0.499984740745262"/>
      </right>
      <top/>
      <bottom style="thin">
        <color theme="7" tint="-0.499984740745262"/>
      </bottom>
      <diagonal/>
    </border>
    <border>
      <left style="thin">
        <color theme="9" tint="-0.24994659260841701"/>
      </left>
      <right style="thin">
        <color rgb="FFC00000"/>
      </right>
      <top/>
      <bottom style="thin">
        <color theme="9" tint="-0.24994659260841701"/>
      </bottom>
      <diagonal/>
    </border>
    <border>
      <left style="thin">
        <color rgb="FFC00000"/>
      </left>
      <right/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indexed="64"/>
      </right>
      <top/>
      <bottom style="thin">
        <color theme="9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9" tint="-0.24994659260841701"/>
      </bottom>
      <diagonal/>
    </border>
    <border>
      <left style="thin">
        <color indexed="64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/>
      <right style="thin">
        <color rgb="FFC00000"/>
      </right>
      <top/>
      <bottom style="thin">
        <color theme="9" tint="-0.24994659260841701"/>
      </bottom>
      <diagonal/>
    </border>
    <border>
      <left style="thin">
        <color rgb="FFC00000"/>
      </left>
      <right style="thin">
        <color rgb="FFC00000"/>
      </right>
      <top/>
      <bottom style="thin">
        <color theme="9" tint="-0.24994659260841701"/>
      </bottom>
      <diagonal/>
    </border>
    <border>
      <left style="thin">
        <color rgb="FFC00000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rgb="FFC00000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rgb="FFC00000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0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0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2" tint="-0.749961851863155"/>
      </left>
      <right style="thin">
        <color rgb="FFC00000"/>
      </right>
      <top style="thin">
        <color theme="2" tint="-0.749961851863155"/>
      </top>
      <bottom style="thin">
        <color rgb="FFC00000"/>
      </bottom>
      <diagonal/>
    </border>
    <border>
      <left style="thin">
        <color rgb="FFC00000"/>
      </left>
      <right/>
      <top style="thin">
        <color theme="2" tint="-0.749961851863155"/>
      </top>
      <bottom style="thin">
        <color rgb="FFC00000"/>
      </bottom>
      <diagonal/>
    </border>
    <border>
      <left/>
      <right/>
      <top style="thin">
        <color theme="2" tint="-0.749961851863155"/>
      </top>
      <bottom style="thin">
        <color rgb="FFC00000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rgb="FFC00000"/>
      </bottom>
      <diagonal/>
    </border>
    <border>
      <left style="thin">
        <color theme="2" tint="-0.749961851863155"/>
      </left>
      <right style="thin">
        <color rgb="FFC00000"/>
      </right>
      <top style="thin">
        <color rgb="FFC00000"/>
      </top>
      <bottom style="thin">
        <color theme="2" tint="-0.749961851863155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theme="2" tint="-0.749961851863155"/>
      </bottom>
      <diagonal/>
    </border>
    <border>
      <left style="thin">
        <color rgb="FFC00000"/>
      </left>
      <right style="thin">
        <color theme="2" tint="-0.749961851863155"/>
      </right>
      <top style="thin">
        <color rgb="FFC00000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rgb="FFC00000"/>
      </left>
      <right/>
      <top style="thin">
        <color rgb="FFC00000"/>
      </top>
      <bottom style="thin">
        <color theme="2" tint="-0.749961851863155"/>
      </bottom>
      <diagonal/>
    </border>
    <border>
      <left/>
      <right style="thin">
        <color rgb="FFC00000"/>
      </right>
      <top style="thin">
        <color rgb="FFC00000"/>
      </top>
      <bottom style="thin">
        <color theme="2" tint="-0.749961851863155"/>
      </bottom>
      <diagonal/>
    </border>
    <border>
      <left style="thin">
        <color theme="0"/>
      </left>
      <right/>
      <top style="thin">
        <color theme="2" tint="-0.749961851863155"/>
      </top>
      <bottom/>
      <diagonal/>
    </border>
    <border>
      <left/>
      <right/>
      <top style="thin">
        <color theme="2" tint="-0.749961851863155"/>
      </top>
      <bottom/>
      <diagonal/>
    </border>
    <border>
      <left/>
      <right style="thin">
        <color theme="0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rgb="FFC00000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rgb="FFC00000"/>
      </left>
      <right style="thin">
        <color rgb="FFC00000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rgb="FFC00000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rgb="FFC0000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C00000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C0000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C00000"/>
      </left>
      <right style="thin">
        <color rgb="FFC0000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hair">
        <color theme="0" tint="-0.24994659260841701"/>
      </bottom>
      <diagonal/>
    </border>
    <border>
      <left/>
      <right/>
      <top style="thin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/>
      <top style="hair">
        <color theme="0" tint="-0.24994659260841701"/>
      </top>
      <bottom style="thin">
        <color theme="0" tint="-0.24994659260841701"/>
      </bottom>
      <diagonal/>
    </border>
    <border>
      <left/>
      <right/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NumberFormat="1"/>
    <xf numFmtId="0" fontId="0" fillId="0" borderId="0" xfId="0" pivotButton="1"/>
    <xf numFmtId="165" fontId="0" fillId="0" borderId="0" xfId="0" applyNumberFormat="1" applyAlignment="1">
      <alignment horizontal="left"/>
    </xf>
    <xf numFmtId="0" fontId="0" fillId="0" borderId="2" xfId="0" applyBorder="1"/>
    <xf numFmtId="0" fontId="8" fillId="0" borderId="0" xfId="0" applyFont="1" applyFill="1" applyBorder="1" applyAlignment="1">
      <alignment horizontal="left" vertical="center" indent="1"/>
    </xf>
    <xf numFmtId="0" fontId="5" fillId="0" borderId="1" xfId="0" applyFont="1" applyBorder="1" applyAlignment="1">
      <alignment horizontal="left" indent="1"/>
    </xf>
    <xf numFmtId="0" fontId="5" fillId="0" borderId="1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horizontal="right" vertical="center" indent="1"/>
    </xf>
    <xf numFmtId="0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right" indent="1"/>
    </xf>
    <xf numFmtId="0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right" indent="1"/>
    </xf>
    <xf numFmtId="0" fontId="0" fillId="0" borderId="2" xfId="0" applyBorder="1"/>
    <xf numFmtId="0" fontId="5" fillId="0" borderId="2" xfId="0" applyFont="1" applyBorder="1" applyAlignment="1">
      <alignment horizontal="left" indent="1"/>
    </xf>
    <xf numFmtId="0" fontId="7" fillId="3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3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11" fillId="0" borderId="0" xfId="0" applyFont="1" applyFill="1" applyAlignment="1">
      <alignment vertical="center"/>
    </xf>
    <xf numFmtId="0" fontId="12" fillId="0" borderId="0" xfId="0" applyFont="1" applyFill="1"/>
    <xf numFmtId="0" fontId="8" fillId="2" borderId="13" xfId="0" applyFont="1" applyFill="1" applyBorder="1" applyAlignment="1">
      <alignment horizontal="left" vertical="center" indent="1"/>
    </xf>
    <xf numFmtId="0" fontId="8" fillId="0" borderId="15" xfId="0" applyFont="1" applyFill="1" applyBorder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left" indent="1"/>
    </xf>
    <xf numFmtId="0" fontId="2" fillId="0" borderId="0" xfId="0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0" fontId="0" fillId="0" borderId="0" xfId="0" applyBorder="1"/>
    <xf numFmtId="166" fontId="9" fillId="0" borderId="0" xfId="0" applyNumberFormat="1" applyFont="1" applyFill="1" applyBorder="1" applyAlignment="1">
      <alignment horizontal="right" vertical="center" indent="1"/>
    </xf>
    <xf numFmtId="0" fontId="7" fillId="6" borderId="0" xfId="0" applyFont="1" applyFill="1" applyAlignment="1">
      <alignment vertical="center"/>
    </xf>
    <xf numFmtId="0" fontId="7" fillId="6" borderId="0" xfId="0" applyFont="1" applyFill="1" applyAlignment="1">
      <alignment horizontal="left" vertical="center" indent="1"/>
    </xf>
    <xf numFmtId="0" fontId="0" fillId="0" borderId="0" xfId="0" applyAlignment="1">
      <alignment horizontal="left" indent="2"/>
    </xf>
    <xf numFmtId="10" fontId="5" fillId="0" borderId="1" xfId="0" applyNumberFormat="1" applyFont="1" applyBorder="1" applyAlignment="1">
      <alignment horizontal="left" indent="1"/>
    </xf>
    <xf numFmtId="0" fontId="7" fillId="3" borderId="0" xfId="0" applyFont="1" applyFill="1" applyAlignment="1" applyProtection="1">
      <alignment horizontal="center" vertical="center"/>
      <protection locked="0"/>
    </xf>
    <xf numFmtId="0" fontId="0" fillId="0" borderId="0" xfId="0"/>
    <xf numFmtId="166" fontId="14" fillId="6" borderId="79" xfId="0" applyNumberFormat="1" applyFont="1" applyFill="1" applyBorder="1" applyAlignment="1" applyProtection="1">
      <alignment horizontal="right" vertical="center" indent="1"/>
    </xf>
    <xf numFmtId="166" fontId="14" fillId="6" borderId="74" xfId="0" applyNumberFormat="1" applyFont="1" applyFill="1" applyBorder="1" applyAlignment="1" applyProtection="1">
      <alignment horizontal="right" vertical="center" indent="1"/>
    </xf>
    <xf numFmtId="166" fontId="14" fillId="6" borderId="76" xfId="0" applyNumberFormat="1" applyFont="1" applyFill="1" applyBorder="1" applyAlignment="1" applyProtection="1">
      <alignment horizontal="right" vertical="center" indent="1"/>
    </xf>
    <xf numFmtId="0" fontId="15" fillId="6" borderId="71" xfId="0" applyFont="1" applyFill="1" applyBorder="1" applyAlignment="1" applyProtection="1">
      <alignment horizontal="center" vertical="center"/>
    </xf>
    <xf numFmtId="0" fontId="15" fillId="6" borderId="72" xfId="0" applyFont="1" applyFill="1" applyBorder="1" applyAlignment="1" applyProtection="1">
      <alignment horizontal="center" vertical="center"/>
    </xf>
    <xf numFmtId="0" fontId="15" fillId="6" borderId="73" xfId="0" applyFont="1" applyFill="1" applyBorder="1" applyAlignment="1" applyProtection="1">
      <alignment horizontal="left" vertical="center" indent="1"/>
    </xf>
    <xf numFmtId="0" fontId="15" fillId="6" borderId="74" xfId="0" applyFont="1" applyFill="1" applyBorder="1" applyAlignment="1" applyProtection="1">
      <alignment horizontal="left" vertical="center" indent="1"/>
    </xf>
    <xf numFmtId="0" fontId="15" fillId="6" borderId="75" xfId="0" applyFont="1" applyFill="1" applyBorder="1" applyAlignment="1" applyProtection="1">
      <alignment horizontal="left" vertical="center" indent="1"/>
    </xf>
    <xf numFmtId="0" fontId="15" fillId="6" borderId="74" xfId="0" applyFont="1" applyFill="1" applyBorder="1" applyAlignment="1" applyProtection="1">
      <alignment horizontal="center" vertical="center"/>
    </xf>
    <xf numFmtId="0" fontId="15" fillId="6" borderId="76" xfId="0" applyFont="1" applyFill="1" applyBorder="1" applyAlignment="1" applyProtection="1">
      <alignment horizontal="center" vertical="center"/>
    </xf>
    <xf numFmtId="0" fontId="16" fillId="0" borderId="71" xfId="0" applyFont="1" applyFill="1" applyBorder="1" applyAlignment="1" applyProtection="1">
      <alignment horizontal="center" vertical="center"/>
    </xf>
    <xf numFmtId="0" fontId="16" fillId="0" borderId="77" xfId="0" applyFont="1" applyFill="1" applyBorder="1" applyAlignment="1" applyProtection="1">
      <alignment horizontal="center" vertical="center"/>
    </xf>
    <xf numFmtId="0" fontId="16" fillId="0" borderId="71" xfId="0" applyFont="1" applyFill="1" applyBorder="1" applyAlignment="1" applyProtection="1">
      <alignment horizontal="left" vertical="center" indent="1"/>
    </xf>
    <xf numFmtId="0" fontId="16" fillId="0" borderId="78" xfId="0" applyFont="1" applyFill="1" applyBorder="1" applyAlignment="1" applyProtection="1">
      <alignment horizontal="left" vertical="center" indent="1"/>
    </xf>
    <xf numFmtId="0" fontId="16" fillId="0" borderId="77" xfId="0" applyFont="1" applyFill="1" applyBorder="1" applyAlignment="1" applyProtection="1">
      <alignment horizontal="left" vertical="center" indent="1"/>
    </xf>
    <xf numFmtId="0" fontId="16" fillId="0" borderId="71" xfId="0" applyFont="1" applyBorder="1" applyAlignment="1" applyProtection="1">
      <alignment horizontal="center" vertical="center"/>
    </xf>
    <xf numFmtId="0" fontId="16" fillId="0" borderId="78" xfId="0" applyFont="1" applyBorder="1" applyAlignment="1" applyProtection="1">
      <alignment horizontal="center" vertical="center"/>
    </xf>
    <xf numFmtId="0" fontId="16" fillId="0" borderId="77" xfId="0" applyFont="1" applyBorder="1" applyAlignment="1" applyProtection="1">
      <alignment horizontal="center" vertical="center"/>
    </xf>
    <xf numFmtId="0" fontId="16" fillId="0" borderId="55" xfId="0" applyFont="1" applyFill="1" applyBorder="1" applyAlignment="1" applyProtection="1">
      <alignment horizontal="center" vertical="center"/>
    </xf>
    <xf numFmtId="0" fontId="16" fillId="0" borderId="61" xfId="0" applyFont="1" applyFill="1" applyBorder="1" applyAlignment="1" applyProtection="1">
      <alignment horizontal="center" vertical="center"/>
    </xf>
    <xf numFmtId="0" fontId="16" fillId="0" borderId="66" xfId="0" applyFont="1" applyFill="1" applyBorder="1" applyAlignment="1" applyProtection="1">
      <alignment horizontal="left" vertical="center" indent="1"/>
    </xf>
    <xf numFmtId="0" fontId="16" fillId="0" borderId="67" xfId="0" applyFont="1" applyFill="1" applyBorder="1" applyAlignment="1" applyProtection="1">
      <alignment horizontal="left" vertical="center" indent="1"/>
    </xf>
    <xf numFmtId="0" fontId="16" fillId="0" borderId="68" xfId="0" applyFont="1" applyFill="1" applyBorder="1" applyAlignment="1" applyProtection="1">
      <alignment horizontal="left" vertical="center" indent="1"/>
    </xf>
    <xf numFmtId="0" fontId="16" fillId="0" borderId="62" xfId="0" applyFont="1" applyBorder="1" applyAlignment="1" applyProtection="1">
      <alignment horizontal="center" vertical="center"/>
    </xf>
    <xf numFmtId="0" fontId="16" fillId="0" borderId="56" xfId="0" applyFont="1" applyBorder="1" applyAlignment="1" applyProtection="1">
      <alignment horizontal="center" vertical="center"/>
    </xf>
    <xf numFmtId="0" fontId="16" fillId="0" borderId="57" xfId="0" applyFont="1" applyBorder="1" applyAlignment="1" applyProtection="1">
      <alignment horizontal="center" vertical="center"/>
    </xf>
    <xf numFmtId="166" fontId="14" fillId="8" borderId="58" xfId="0" applyNumberFormat="1" applyFont="1" applyFill="1" applyBorder="1" applyAlignment="1" applyProtection="1">
      <alignment horizontal="center" vertical="center"/>
    </xf>
    <xf numFmtId="166" fontId="14" fillId="8" borderId="59" xfId="0" applyNumberFormat="1" applyFont="1" applyFill="1" applyBorder="1" applyAlignment="1" applyProtection="1">
      <alignment horizontal="center" vertical="center"/>
    </xf>
    <xf numFmtId="166" fontId="14" fillId="8" borderId="59" xfId="0" applyNumberFormat="1" applyFont="1" applyFill="1" applyBorder="1" applyAlignment="1" applyProtection="1">
      <alignment horizontal="right" vertical="center" indent="1"/>
    </xf>
    <xf numFmtId="166" fontId="14" fillId="8" borderId="60" xfId="0" applyNumberFormat="1" applyFont="1" applyFill="1" applyBorder="1" applyAlignment="1" applyProtection="1">
      <alignment horizontal="right" vertical="center" indent="1"/>
    </xf>
    <xf numFmtId="167" fontId="9" fillId="0" borderId="15" xfId="0" applyNumberFormat="1" applyFont="1" applyFill="1" applyBorder="1" applyAlignment="1">
      <alignment horizontal="right" vertical="center" indent="1"/>
    </xf>
    <xf numFmtId="0" fontId="8" fillId="0" borderId="10" xfId="0" applyFont="1" applyFill="1" applyBorder="1" applyAlignment="1">
      <alignment horizontal="left" vertical="center" indent="1"/>
    </xf>
    <xf numFmtId="0" fontId="8" fillId="0" borderId="15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left" vertical="center" indent="1"/>
    </xf>
    <xf numFmtId="0" fontId="15" fillId="5" borderId="44" xfId="0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vertical="center"/>
    </xf>
    <xf numFmtId="166" fontId="14" fillId="7" borderId="30" xfId="0" applyNumberFormat="1" applyFont="1" applyFill="1" applyBorder="1" applyAlignment="1">
      <alignment horizontal="center" vertical="center"/>
    </xf>
    <xf numFmtId="166" fontId="14" fillId="7" borderId="27" xfId="0" applyNumberFormat="1" applyFont="1" applyFill="1" applyBorder="1" applyAlignment="1">
      <alignment horizontal="center" vertical="center"/>
    </xf>
    <xf numFmtId="166" fontId="14" fillId="7" borderId="27" xfId="0" applyNumberFormat="1" applyFont="1" applyFill="1" applyBorder="1" applyAlignment="1">
      <alignment horizontal="right" vertical="center" indent="1"/>
    </xf>
    <xf numFmtId="166" fontId="14" fillId="7" borderId="29" xfId="0" applyNumberFormat="1" applyFont="1" applyFill="1" applyBorder="1" applyAlignment="1">
      <alignment horizontal="right" vertical="center" indent="1"/>
    </xf>
    <xf numFmtId="0" fontId="15" fillId="8" borderId="51" xfId="0" applyFont="1" applyFill="1" applyBorder="1" applyAlignment="1" applyProtection="1">
      <alignment horizontal="center" vertical="center"/>
    </xf>
    <xf numFmtId="0" fontId="15" fillId="8" borderId="52" xfId="0" applyFont="1" applyFill="1" applyBorder="1" applyAlignment="1" applyProtection="1">
      <alignment horizontal="center" vertical="center"/>
    </xf>
    <xf numFmtId="0" fontId="15" fillId="8" borderId="63" xfId="0" applyFont="1" applyFill="1" applyBorder="1" applyAlignment="1" applyProtection="1">
      <alignment horizontal="left" vertical="center" indent="1"/>
    </xf>
    <xf numFmtId="0" fontId="15" fillId="8" borderId="64" xfId="0" applyFont="1" applyFill="1" applyBorder="1" applyAlignment="1" applyProtection="1">
      <alignment horizontal="left" vertical="center" indent="1"/>
    </xf>
    <xf numFmtId="0" fontId="15" fillId="8" borderId="65" xfId="0" applyFont="1" applyFill="1" applyBorder="1" applyAlignment="1" applyProtection="1">
      <alignment horizontal="left" vertical="center" indent="1"/>
    </xf>
    <xf numFmtId="0" fontId="15" fillId="8" borderId="53" xfId="0" applyFont="1" applyFill="1" applyBorder="1" applyAlignment="1" applyProtection="1">
      <alignment horizontal="center" vertical="center"/>
    </xf>
    <xf numFmtId="0" fontId="15" fillId="8" borderId="54" xfId="0" applyFont="1" applyFill="1" applyBorder="1" applyAlignment="1" applyProtection="1">
      <alignment horizontal="center" vertical="center"/>
    </xf>
    <xf numFmtId="167" fontId="9" fillId="0" borderId="10" xfId="0" applyNumberFormat="1" applyFont="1" applyFill="1" applyBorder="1" applyAlignment="1">
      <alignment horizontal="right" vertical="center" indent="1"/>
    </xf>
    <xf numFmtId="0" fontId="7" fillId="3" borderId="17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1"/>
    </xf>
    <xf numFmtId="0" fontId="15" fillId="7" borderId="24" xfId="0" applyFont="1" applyFill="1" applyBorder="1" applyAlignment="1">
      <alignment horizontal="center" vertical="center"/>
    </xf>
    <xf numFmtId="0" fontId="15" fillId="7" borderId="25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center" vertical="center"/>
      <protection locked="0"/>
    </xf>
    <xf numFmtId="0" fontId="15" fillId="4" borderId="19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inden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Border="1" applyAlignment="1">
      <alignment horizontal="center" vertical="center"/>
    </xf>
    <xf numFmtId="164" fontId="3" fillId="2" borderId="8" xfId="1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center"/>
    </xf>
    <xf numFmtId="0" fontId="7" fillId="6" borderId="0" xfId="0" applyFont="1" applyFill="1" applyAlignment="1" applyProtection="1">
      <alignment horizontal="right" vertical="center" indent="1"/>
      <protection locked="0"/>
    </xf>
    <xf numFmtId="0" fontId="5" fillId="0" borderId="87" xfId="0" applyFont="1" applyBorder="1" applyAlignment="1">
      <alignment horizontal="left"/>
    </xf>
    <xf numFmtId="0" fontId="5" fillId="0" borderId="88" xfId="0" applyFont="1" applyBorder="1" applyAlignment="1">
      <alignment horizontal="left"/>
    </xf>
    <xf numFmtId="0" fontId="6" fillId="6" borderId="14" xfId="0" applyFont="1" applyFill="1" applyBorder="1" applyAlignment="1">
      <alignment horizontal="left" vertical="center" indent="1"/>
    </xf>
    <xf numFmtId="0" fontId="6" fillId="6" borderId="15" xfId="0" applyFont="1" applyFill="1" applyBorder="1" applyAlignment="1">
      <alignment horizontal="left" vertical="center" indent="1"/>
    </xf>
    <xf numFmtId="0" fontId="6" fillId="6" borderId="16" xfId="0" applyFont="1" applyFill="1" applyBorder="1" applyAlignment="1">
      <alignment horizontal="left" vertical="center" indent="1"/>
    </xf>
    <xf numFmtId="0" fontId="5" fillId="0" borderId="84" xfId="0" applyFont="1" applyBorder="1" applyAlignment="1">
      <alignment horizontal="left"/>
    </xf>
    <xf numFmtId="0" fontId="5" fillId="0" borderId="85" xfId="0" applyFont="1" applyBorder="1" applyAlignment="1">
      <alignment horizontal="left"/>
    </xf>
    <xf numFmtId="0" fontId="5" fillId="0" borderId="86" xfId="0" applyFont="1" applyBorder="1" applyAlignment="1">
      <alignment horizontal="left" indent="1"/>
    </xf>
    <xf numFmtId="0" fontId="5" fillId="0" borderId="87" xfId="0" applyFont="1" applyBorder="1" applyAlignment="1">
      <alignment horizontal="left" indent="1"/>
    </xf>
    <xf numFmtId="0" fontId="15" fillId="7" borderId="26" xfId="0" applyFont="1" applyFill="1" applyBorder="1" applyAlignment="1">
      <alignment horizontal="left" vertical="center" indent="1"/>
    </xf>
    <xf numFmtId="0" fontId="15" fillId="7" borderId="27" xfId="0" applyFont="1" applyFill="1" applyBorder="1" applyAlignment="1">
      <alignment horizontal="left" vertical="center" indent="1"/>
    </xf>
    <xf numFmtId="0" fontId="15" fillId="7" borderId="28" xfId="0" applyFont="1" applyFill="1" applyBorder="1" applyAlignment="1">
      <alignment horizontal="left" vertical="center" indent="1"/>
    </xf>
    <xf numFmtId="0" fontId="15" fillId="7" borderId="27" xfId="0" applyFont="1" applyFill="1" applyBorder="1" applyAlignment="1">
      <alignment horizontal="center" vertical="center"/>
    </xf>
    <xf numFmtId="0" fontId="15" fillId="7" borderId="29" xfId="0" applyFont="1" applyFill="1" applyBorder="1" applyAlignment="1">
      <alignment horizontal="center" vertical="center"/>
    </xf>
    <xf numFmtId="0" fontId="16" fillId="0" borderId="24" xfId="0" applyFont="1" applyFill="1" applyBorder="1" applyAlignment="1" applyProtection="1">
      <alignment horizontal="left" vertical="center" indent="1"/>
      <protection locked="0"/>
    </xf>
    <xf numFmtId="0" fontId="16" fillId="0" borderId="31" xfId="0" applyFont="1" applyFill="1" applyBorder="1" applyAlignment="1" applyProtection="1">
      <alignment horizontal="left" vertical="center" indent="1"/>
      <protection locked="0"/>
    </xf>
    <xf numFmtId="0" fontId="16" fillId="0" borderId="32" xfId="0" applyFont="1" applyFill="1" applyBorder="1" applyAlignment="1" applyProtection="1">
      <alignment horizontal="left" vertical="center" indent="1"/>
      <protection locked="0"/>
    </xf>
    <xf numFmtId="0" fontId="16" fillId="0" borderId="34" xfId="0" applyFont="1" applyBorder="1" applyAlignment="1" applyProtection="1">
      <alignment horizontal="center" vertical="center"/>
      <protection locked="0"/>
    </xf>
    <xf numFmtId="0" fontId="16" fillId="0" borderId="35" xfId="0" applyFont="1" applyBorder="1" applyAlignment="1" applyProtection="1">
      <alignment horizontal="center" vertical="center"/>
      <protection locked="0"/>
    </xf>
    <xf numFmtId="0" fontId="16" fillId="0" borderId="38" xfId="0" applyFont="1" applyFill="1" applyBorder="1" applyAlignment="1" applyProtection="1">
      <alignment horizontal="left" vertical="center" indent="1"/>
      <protection locked="0"/>
    </xf>
    <xf numFmtId="0" fontId="16" fillId="0" borderId="39" xfId="0" applyFont="1" applyFill="1" applyBorder="1" applyAlignment="1" applyProtection="1">
      <alignment horizontal="left" vertical="center" indent="1"/>
      <protection locked="0"/>
    </xf>
    <xf numFmtId="0" fontId="16" fillId="0" borderId="40" xfId="0" applyFont="1" applyFill="1" applyBorder="1" applyAlignment="1" applyProtection="1">
      <alignment horizontal="left" vertical="center" indent="1"/>
      <protection locked="0"/>
    </xf>
    <xf numFmtId="0" fontId="16" fillId="0" borderId="41" xfId="0" applyFont="1" applyBorder="1" applyAlignment="1" applyProtection="1">
      <alignment horizontal="center" vertical="center"/>
      <protection locked="0"/>
    </xf>
    <xf numFmtId="0" fontId="16" fillId="0" borderId="42" xfId="0" applyFont="1" applyBorder="1" applyAlignment="1" applyProtection="1">
      <alignment horizontal="center" vertical="center"/>
      <protection locked="0"/>
    </xf>
    <xf numFmtId="0" fontId="16" fillId="0" borderId="43" xfId="0" applyFont="1" applyBorder="1" applyAlignment="1" applyProtection="1">
      <alignment horizontal="center" vertical="center"/>
      <protection locked="0"/>
    </xf>
    <xf numFmtId="166" fontId="14" fillId="5" borderId="50" xfId="0" applyNumberFormat="1" applyFont="1" applyFill="1" applyBorder="1" applyAlignment="1">
      <alignment horizontal="center" vertical="center"/>
    </xf>
    <xf numFmtId="166" fontId="14" fillId="5" borderId="47" xfId="0" applyNumberFormat="1" applyFont="1" applyFill="1" applyBorder="1" applyAlignment="1">
      <alignment horizontal="center" vertical="center"/>
    </xf>
    <xf numFmtId="166" fontId="14" fillId="5" borderId="47" xfId="0" applyNumberFormat="1" applyFont="1" applyFill="1" applyBorder="1" applyAlignment="1">
      <alignment horizontal="right" vertical="center" indent="1"/>
    </xf>
    <xf numFmtId="166" fontId="14" fillId="5" borderId="49" xfId="0" applyNumberFormat="1" applyFont="1" applyFill="1" applyBorder="1" applyAlignment="1">
      <alignment horizontal="right" vertical="center" indent="1"/>
    </xf>
    <xf numFmtId="0" fontId="15" fillId="4" borderId="22" xfId="0" applyFont="1" applyFill="1" applyBorder="1" applyAlignment="1">
      <alignment horizontal="left" vertical="center" indent="1"/>
    </xf>
    <xf numFmtId="0" fontId="15" fillId="4" borderId="19" xfId="0" applyFont="1" applyFill="1" applyBorder="1" applyAlignment="1">
      <alignment horizontal="left" vertical="center" indent="1"/>
    </xf>
    <xf numFmtId="0" fontId="15" fillId="4" borderId="23" xfId="0" applyFont="1" applyFill="1" applyBorder="1" applyAlignment="1">
      <alignment horizontal="left" vertical="center" indent="1"/>
    </xf>
    <xf numFmtId="0" fontId="16" fillId="0" borderId="12" xfId="0" applyFont="1" applyFill="1" applyBorder="1" applyAlignment="1" applyProtection="1">
      <alignment horizontal="left" vertical="center" indent="1"/>
      <protection locked="0"/>
    </xf>
    <xf numFmtId="166" fontId="14" fillId="4" borderId="21" xfId="0" applyNumberFormat="1" applyFont="1" applyFill="1" applyBorder="1" applyAlignment="1">
      <alignment horizontal="right" vertical="center" indent="1"/>
    </xf>
    <xf numFmtId="166" fontId="14" fillId="4" borderId="21" xfId="0" applyNumberFormat="1" applyFont="1" applyFill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indent="1"/>
    </xf>
    <xf numFmtId="0" fontId="15" fillId="5" borderId="47" xfId="0" applyFont="1" applyFill="1" applyBorder="1" applyAlignment="1">
      <alignment horizontal="left" vertical="center" indent="1"/>
    </xf>
    <xf numFmtId="0" fontId="15" fillId="5" borderId="48" xfId="0" applyFont="1" applyFill="1" applyBorder="1" applyAlignment="1">
      <alignment horizontal="left" vertical="center" indent="1"/>
    </xf>
    <xf numFmtId="0" fontId="15" fillId="5" borderId="47" xfId="0" applyFont="1" applyFill="1" applyBorder="1" applyAlignment="1">
      <alignment horizontal="center" vertical="center"/>
    </xf>
    <xf numFmtId="0" fontId="15" fillId="5" borderId="49" xfId="0" applyFont="1" applyFill="1" applyBorder="1" applyAlignment="1">
      <alignment horizontal="center" vertical="center"/>
    </xf>
    <xf numFmtId="166" fontId="14" fillId="6" borderId="69" xfId="0" applyNumberFormat="1" applyFont="1" applyFill="1" applyBorder="1" applyAlignment="1" applyProtection="1">
      <alignment horizontal="center" vertical="center"/>
    </xf>
    <xf numFmtId="166" fontId="14" fillId="6" borderId="70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5" fillId="0" borderId="81" xfId="0" applyFont="1" applyBorder="1" applyAlignment="1">
      <alignment horizontal="left"/>
    </xf>
    <xf numFmtId="0" fontId="5" fillId="0" borderId="82" xfId="0" applyFont="1" applyBorder="1" applyAlignment="1">
      <alignment horizontal="left"/>
    </xf>
    <xf numFmtId="0" fontId="5" fillId="0" borderId="80" xfId="0" applyFont="1" applyBorder="1" applyAlignment="1">
      <alignment horizontal="left" indent="1"/>
    </xf>
    <xf numFmtId="0" fontId="5" fillId="0" borderId="81" xfId="0" applyFont="1" applyBorder="1" applyAlignment="1">
      <alignment horizontal="left" indent="1"/>
    </xf>
    <xf numFmtId="0" fontId="5" fillId="0" borderId="83" xfId="0" applyFont="1" applyBorder="1" applyAlignment="1">
      <alignment horizontal="left" indent="1"/>
    </xf>
    <xf numFmtId="0" fontId="5" fillId="0" borderId="84" xfId="0" applyFont="1" applyBorder="1" applyAlignment="1">
      <alignment horizontal="left" indent="1"/>
    </xf>
  </cellXfs>
  <cellStyles count="2">
    <cellStyle name="Currency" xfId="1" builtinId="4"/>
    <cellStyle name="Normal" xfId="0" builtinId="0"/>
  </cellStyles>
  <dxfs count="2">
    <dxf>
      <numFmt numFmtId="168" formatCode=";;;"/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66"/>
      <color rgb="FF339933"/>
      <color rgb="FFCCFF66"/>
      <color rgb="FF996633"/>
      <color rgb="FF808000"/>
      <color rgb="FF339966"/>
      <color rgb="FF800000"/>
      <color rgb="FFCCCC00"/>
      <color rgb="FFCCFF33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[Opdracht3Oplossing.xlsx]Pivot1!Draaitabel1</c:name>
    <c:fmtId val="6"/>
  </c:pivotSource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nl-BE" sz="1050">
                <a:solidFill>
                  <a:schemeClr val="dk1"/>
                </a:solidFill>
                <a:latin typeface="+mn-lt"/>
                <a:ea typeface="+mn-ea"/>
                <a:cs typeface="+mn-cs"/>
              </a:rPr>
              <a:t>Overall</a:t>
            </a:r>
            <a:r>
              <a:rPr lang="nl-BE" sz="105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evolution</a:t>
            </a:r>
            <a:endParaRPr lang="nl-BE" sz="1050"/>
          </a:p>
        </c:rich>
      </c:tx>
      <c:layout>
        <c:manualLayout>
          <c:xMode val="edge"/>
          <c:yMode val="edge"/>
          <c:x val="0.63755373457682685"/>
          <c:y val="6.6666666666666666E-2"/>
        </c:manualLayout>
      </c:layout>
      <c:overlay val="0"/>
      <c:spPr>
        <a:gradFill rotWithShape="1">
          <a:gsLst>
            <a:gs pos="0">
              <a:schemeClr val="accent5">
                <a:tint val="50000"/>
                <a:satMod val="300000"/>
              </a:schemeClr>
            </a:gs>
            <a:gs pos="35000">
              <a:schemeClr val="accent5">
                <a:tint val="37000"/>
                <a:satMod val="300000"/>
              </a:schemeClr>
            </a:gs>
            <a:gs pos="100000">
              <a:schemeClr val="accent5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5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Pivot1!$B$2</c:f>
              <c:strCache>
                <c:ptCount val="1"/>
                <c:pt idx="0">
                  <c:v>Som van Sales</c:v>
                </c:pt>
              </c:strCache>
            </c:strRef>
          </c:tx>
          <c:invertIfNegative val="0"/>
          <c:cat>
            <c:strRef>
              <c:f>Pivot1!$A$3:$A$16</c:f>
              <c:strCache>
                <c:ptCount val="13"/>
                <c:pt idx="0">
                  <c:v>1993</c:v>
                </c:pt>
                <c:pt idx="1">
                  <c:v>2000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</c:strCache>
            </c:strRef>
          </c:cat>
          <c:val>
            <c:numRef>
              <c:f>Pivot1!$B$3:$B$16</c:f>
              <c:numCache>
                <c:formatCode>General</c:formatCode>
                <c:ptCount val="13"/>
                <c:pt idx="0">
                  <c:v>2577.46</c:v>
                </c:pt>
                <c:pt idx="1">
                  <c:v>7025.33</c:v>
                </c:pt>
                <c:pt idx="2">
                  <c:v>8027.64</c:v>
                </c:pt>
                <c:pt idx="3">
                  <c:v>7460.74</c:v>
                </c:pt>
                <c:pt idx="4">
                  <c:v>8467.11</c:v>
                </c:pt>
                <c:pt idx="5">
                  <c:v>7777.3499999999995</c:v>
                </c:pt>
                <c:pt idx="6">
                  <c:v>24709.630000000005</c:v>
                </c:pt>
                <c:pt idx="7">
                  <c:v>27228.639999999999</c:v>
                </c:pt>
                <c:pt idx="8">
                  <c:v>32960.62999999999</c:v>
                </c:pt>
                <c:pt idx="9">
                  <c:v>41105.799999999996</c:v>
                </c:pt>
                <c:pt idx="10">
                  <c:v>45987.979999999989</c:v>
                </c:pt>
                <c:pt idx="11">
                  <c:v>102571.30000000002</c:v>
                </c:pt>
                <c:pt idx="12">
                  <c:v>1233.22</c:v>
                </c:pt>
              </c:numCache>
            </c:numRef>
          </c:val>
        </c:ser>
        <c:ser>
          <c:idx val="1"/>
          <c:order val="1"/>
          <c:tx>
            <c:strRef>
              <c:f>Pivot1!$C$2</c:f>
              <c:strCache>
                <c:ptCount val="1"/>
                <c:pt idx="0">
                  <c:v>Som van Expenses</c:v>
                </c:pt>
              </c:strCache>
            </c:strRef>
          </c:tx>
          <c:invertIfNegative val="0"/>
          <c:cat>
            <c:strRef>
              <c:f>Pivot1!$A$3:$A$16</c:f>
              <c:strCache>
                <c:ptCount val="13"/>
                <c:pt idx="0">
                  <c:v>1993</c:v>
                </c:pt>
                <c:pt idx="1">
                  <c:v>2000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</c:strCache>
            </c:strRef>
          </c:cat>
          <c:val>
            <c:numRef>
              <c:f>Pivot1!$C$3:$C$16</c:f>
              <c:numCache>
                <c:formatCode>General</c:formatCode>
                <c:ptCount val="13"/>
                <c:pt idx="0">
                  <c:v>1448.32</c:v>
                </c:pt>
                <c:pt idx="1">
                  <c:v>3331.08</c:v>
                </c:pt>
                <c:pt idx="2">
                  <c:v>6176.8</c:v>
                </c:pt>
                <c:pt idx="3">
                  <c:v>4403.74</c:v>
                </c:pt>
                <c:pt idx="4">
                  <c:v>3921.7300000000005</c:v>
                </c:pt>
                <c:pt idx="5">
                  <c:v>3506.04</c:v>
                </c:pt>
                <c:pt idx="6">
                  <c:v>15689.77</c:v>
                </c:pt>
                <c:pt idx="7">
                  <c:v>17854.049999999996</c:v>
                </c:pt>
                <c:pt idx="8">
                  <c:v>19501.57</c:v>
                </c:pt>
                <c:pt idx="9">
                  <c:v>22553.690000000006</c:v>
                </c:pt>
                <c:pt idx="10">
                  <c:v>26610.000000000004</c:v>
                </c:pt>
                <c:pt idx="11">
                  <c:v>60885.55000000001</c:v>
                </c:pt>
                <c:pt idx="12">
                  <c:v>859.12</c:v>
                </c:pt>
              </c:numCache>
            </c:numRef>
          </c:val>
        </c:ser>
        <c:ser>
          <c:idx val="2"/>
          <c:order val="2"/>
          <c:tx>
            <c:strRef>
              <c:f>Pivot1!$D$2</c:f>
              <c:strCache>
                <c:ptCount val="1"/>
                <c:pt idx="0">
                  <c:v>Som van Profits</c:v>
                </c:pt>
              </c:strCache>
            </c:strRef>
          </c:tx>
          <c:invertIfNegative val="0"/>
          <c:cat>
            <c:strRef>
              <c:f>Pivot1!$A$3:$A$16</c:f>
              <c:strCache>
                <c:ptCount val="13"/>
                <c:pt idx="0">
                  <c:v>1993</c:v>
                </c:pt>
                <c:pt idx="1">
                  <c:v>2000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</c:strCache>
            </c:strRef>
          </c:cat>
          <c:val>
            <c:numRef>
              <c:f>Pivot1!$D$3:$D$16</c:f>
              <c:numCache>
                <c:formatCode>General</c:formatCode>
                <c:ptCount val="13"/>
                <c:pt idx="0">
                  <c:v>1129.1400000000001</c:v>
                </c:pt>
                <c:pt idx="1">
                  <c:v>3694.2499999999991</c:v>
                </c:pt>
                <c:pt idx="2">
                  <c:v>1850.8399999999997</c:v>
                </c:pt>
                <c:pt idx="3">
                  <c:v>3057</c:v>
                </c:pt>
                <c:pt idx="4">
                  <c:v>4545.38</c:v>
                </c:pt>
                <c:pt idx="5">
                  <c:v>4271.3099999999995</c:v>
                </c:pt>
                <c:pt idx="6">
                  <c:v>9019.8599999999988</c:v>
                </c:pt>
                <c:pt idx="7">
                  <c:v>9374.590000000002</c:v>
                </c:pt>
                <c:pt idx="8">
                  <c:v>13459.060000000001</c:v>
                </c:pt>
                <c:pt idx="9">
                  <c:v>18552.11</c:v>
                </c:pt>
                <c:pt idx="10">
                  <c:v>19377.98</c:v>
                </c:pt>
                <c:pt idx="11">
                  <c:v>41685.749999999985</c:v>
                </c:pt>
                <c:pt idx="12">
                  <c:v>374.1</c:v>
                </c:pt>
              </c:numCache>
            </c:numRef>
          </c:val>
        </c:ser>
        <c:ser>
          <c:idx val="3"/>
          <c:order val="3"/>
          <c:tx>
            <c:strRef>
              <c:f>Pivot1!$E$2</c:f>
              <c:strCache>
                <c:ptCount val="1"/>
                <c:pt idx="0">
                  <c:v>Som van No. of Customers</c:v>
                </c:pt>
              </c:strCache>
            </c:strRef>
          </c:tx>
          <c:invertIfNegative val="0"/>
          <c:cat>
            <c:strRef>
              <c:f>Pivot1!$A$3:$A$16</c:f>
              <c:strCache>
                <c:ptCount val="13"/>
                <c:pt idx="0">
                  <c:v>1993</c:v>
                </c:pt>
                <c:pt idx="1">
                  <c:v>2000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</c:strCache>
            </c:strRef>
          </c:cat>
          <c:val>
            <c:numRef>
              <c:f>Pivot1!$E$3:$E$16</c:f>
              <c:numCache>
                <c:formatCode>General</c:formatCode>
                <c:ptCount val="13"/>
                <c:pt idx="0">
                  <c:v>98</c:v>
                </c:pt>
                <c:pt idx="1">
                  <c:v>129</c:v>
                </c:pt>
                <c:pt idx="2">
                  <c:v>294</c:v>
                </c:pt>
                <c:pt idx="3">
                  <c:v>196</c:v>
                </c:pt>
                <c:pt idx="4">
                  <c:v>150</c:v>
                </c:pt>
                <c:pt idx="5">
                  <c:v>198</c:v>
                </c:pt>
                <c:pt idx="6">
                  <c:v>552</c:v>
                </c:pt>
                <c:pt idx="7">
                  <c:v>850</c:v>
                </c:pt>
                <c:pt idx="8">
                  <c:v>870</c:v>
                </c:pt>
                <c:pt idx="9">
                  <c:v>1005</c:v>
                </c:pt>
                <c:pt idx="10">
                  <c:v>1224</c:v>
                </c:pt>
                <c:pt idx="11">
                  <c:v>2753</c:v>
                </c:pt>
                <c:pt idx="12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5605504"/>
        <c:axId val="245607808"/>
      </c:barChart>
      <c:catAx>
        <c:axId val="24560550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en-US"/>
          </a:p>
        </c:txPr>
        <c:crossAx val="245607808"/>
        <c:crosses val="autoZero"/>
        <c:auto val="1"/>
        <c:lblAlgn val="ctr"/>
        <c:lblOffset val="100"/>
        <c:noMultiLvlLbl val="0"/>
      </c:catAx>
      <c:valAx>
        <c:axId val="24560780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en-US"/>
          </a:p>
        </c:txPr>
        <c:crossAx val="245605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153495738399755"/>
          <c:y val="0.19151092414818011"/>
          <c:w val="0.35768577392168682"/>
          <c:h val="0.6169776723115090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ourceTable"/><Relationship Id="rId2" Type="http://schemas.openxmlformats.org/officeDocument/2006/relationships/image" Target="../media/image1.jpeg"/><Relationship Id="rId1" Type="http://schemas.openxmlformats.org/officeDocument/2006/relationships/hyperlink" Target="#Pivot1"/><Relationship Id="rId4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#Home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#Home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#Home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#Home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#Home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#Hom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168875</xdr:colOff>
      <xdr:row>0</xdr:row>
      <xdr:rowOff>57150</xdr:rowOff>
    </xdr:from>
    <xdr:to>
      <xdr:col>54</xdr:col>
      <xdr:colOff>129950</xdr:colOff>
      <xdr:row>0</xdr:row>
      <xdr:rowOff>561150</xdr:rowOff>
    </xdr:to>
    <xdr:pic>
      <xdr:nvPicPr>
        <xdr:cNvPr id="3" name="Afbeelding 2">
          <a:hlinkClick xmlns:r="http://schemas.openxmlformats.org/officeDocument/2006/relationships" r:id="rId1" tooltip="Pivot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3375" y="571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48</xdr:col>
      <xdr:colOff>114300</xdr:colOff>
      <xdr:row>0</xdr:row>
      <xdr:rowOff>57150</xdr:rowOff>
    </xdr:from>
    <xdr:to>
      <xdr:col>51</xdr:col>
      <xdr:colOff>75375</xdr:colOff>
      <xdr:row>0</xdr:row>
      <xdr:rowOff>561150</xdr:rowOff>
    </xdr:to>
    <xdr:pic>
      <xdr:nvPicPr>
        <xdr:cNvPr id="5" name="Afbeelding 4" title="Sales">
          <a:hlinkClick xmlns:r="http://schemas.openxmlformats.org/officeDocument/2006/relationships" r:id="rId3" tooltip="Source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05875" y="57150"/>
          <a:ext cx="504000" cy="504000"/>
        </a:xfrm>
        <a:prstGeom prst="rect">
          <a:avLst/>
        </a:prstGeom>
      </xdr:spPr>
    </xdr:pic>
    <xdr:clientData/>
  </xdr:twoCellAnchor>
  <xdr:twoCellAnchor>
    <xdr:from>
      <xdr:col>1</xdr:col>
      <xdr:colOff>9526</xdr:colOff>
      <xdr:row>17</xdr:row>
      <xdr:rowOff>1</xdr:rowOff>
    </xdr:from>
    <xdr:to>
      <xdr:col>21</xdr:col>
      <xdr:colOff>76200</xdr:colOff>
      <xdr:row>28</xdr:row>
      <xdr:rowOff>1</xdr:rowOff>
    </xdr:to>
    <xdr:graphicFrame macro="">
      <xdr:nvGraphicFramePr>
        <xdr:cNvPr id="4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180975</xdr:rowOff>
    </xdr:from>
    <xdr:to>
      <xdr:col>1</xdr:col>
      <xdr:colOff>76189</xdr:colOff>
      <xdr:row>0</xdr:row>
      <xdr:rowOff>720975</xdr:rowOff>
    </xdr:to>
    <xdr:pic>
      <xdr:nvPicPr>
        <xdr:cNvPr id="3" name="Afbeelding 2">
          <a:hlinkClick xmlns:r="http://schemas.openxmlformats.org/officeDocument/2006/relationships" r:id="rId1" tooltip="Dashboard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180975"/>
          <a:ext cx="581013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180975</xdr:rowOff>
    </xdr:from>
    <xdr:to>
      <xdr:col>0</xdr:col>
      <xdr:colOff>685789</xdr:colOff>
      <xdr:row>0</xdr:row>
      <xdr:rowOff>720975</xdr:rowOff>
    </xdr:to>
    <xdr:pic>
      <xdr:nvPicPr>
        <xdr:cNvPr id="3" name="Afbeelding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180975"/>
          <a:ext cx="581013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180975</xdr:rowOff>
    </xdr:from>
    <xdr:to>
      <xdr:col>0</xdr:col>
      <xdr:colOff>685789</xdr:colOff>
      <xdr:row>0</xdr:row>
      <xdr:rowOff>720975</xdr:rowOff>
    </xdr:to>
    <xdr:pic>
      <xdr:nvPicPr>
        <xdr:cNvPr id="2" name="Afbeelding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180975"/>
          <a:ext cx="581013" cy="54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180975</xdr:rowOff>
    </xdr:from>
    <xdr:to>
      <xdr:col>0</xdr:col>
      <xdr:colOff>685789</xdr:colOff>
      <xdr:row>0</xdr:row>
      <xdr:rowOff>720975</xdr:rowOff>
    </xdr:to>
    <xdr:pic>
      <xdr:nvPicPr>
        <xdr:cNvPr id="2" name="Afbeelding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180975"/>
          <a:ext cx="581013" cy="54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180975</xdr:rowOff>
    </xdr:from>
    <xdr:to>
      <xdr:col>0</xdr:col>
      <xdr:colOff>685789</xdr:colOff>
      <xdr:row>0</xdr:row>
      <xdr:rowOff>720975</xdr:rowOff>
    </xdr:to>
    <xdr:pic>
      <xdr:nvPicPr>
        <xdr:cNvPr id="2" name="Afbeelding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180975"/>
          <a:ext cx="581013" cy="540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180975</xdr:rowOff>
    </xdr:from>
    <xdr:to>
      <xdr:col>0</xdr:col>
      <xdr:colOff>685789</xdr:colOff>
      <xdr:row>0</xdr:row>
      <xdr:rowOff>720975</xdr:rowOff>
    </xdr:to>
    <xdr:pic>
      <xdr:nvPicPr>
        <xdr:cNvPr id="2" name="Afbeelding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180975"/>
          <a:ext cx="581013" cy="54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el%20Oplossingen\rollover%20hyperlink%20de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active Dashboard"/>
      <sheetName val="Blad1"/>
    </sheetNames>
    <sheetDataSet>
      <sheetData sheetId="0">
        <row r="18">
          <cell r="AC18" t="str">
            <v>No. of Customers</v>
          </cell>
        </row>
      </sheetData>
      <sheetData sheetId="1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ans" refreshedDate="40955.506400231483" createdVersion="4" refreshedVersion="4" minRefreshableVersion="3" recordCount="211">
  <cacheSource type="worksheet">
    <worksheetSource name="Source"/>
  </cacheSource>
  <cacheFields count="10">
    <cacheField name="ID" numFmtId="0">
      <sharedItems containsSemiMixedTypes="0" containsString="0" containsNumber="1" containsInteger="1" minValue="1" maxValue="211"/>
    </cacheField>
    <cacheField name="Date" numFmtId="165">
      <sharedItems containsSemiMixedTypes="0" containsNonDate="0" containsDate="1" containsString="0" minDate="1993-06-01T00:00:00" maxDate="2012-04-02T00:00:00" count="71">
        <d v="2011-04-26T00:00:00"/>
        <d v="2010-05-01T00:00:00"/>
        <d v="2011-04-01T00:00:00"/>
        <d v="2010-05-04T00:00:00"/>
        <d v="2009-04-01T00:00:00"/>
        <d v="2000-11-06T00:00:00"/>
        <d v="2007-01-01T00:00:00"/>
        <d v="2009-09-14T00:00:00"/>
        <d v="2011-01-04T00:00:00"/>
        <d v="2004-11-17T00:00:00"/>
        <d v="2009-04-06T00:00:00"/>
        <d v="2008-05-01T00:00:00"/>
        <d v="2010-01-01T00:00:00"/>
        <d v="2011-09-03T00:00:00"/>
        <d v="2009-09-15T00:00:00"/>
        <d v="2003-10-01T00:00:00"/>
        <d v="2005-01-04T00:00:00"/>
        <d v="2009-10-01T00:00:00"/>
        <d v="2008-08-19T00:00:00"/>
        <d v="2009-08-17T00:00:00"/>
        <d v="2007-08-01T00:00:00"/>
        <d v="2010-09-06T00:00:00"/>
        <d v="2006-05-25T00:00:00"/>
        <d v="2011-07-01T00:00:00"/>
        <d v="2011-08-27T00:00:00"/>
        <d v="2002-06-03T00:00:00"/>
        <d v="2006-01-09T00:00:00"/>
        <d v="2008-09-01T00:00:00"/>
        <d v="2007-08-03T00:00:00"/>
        <d v="2011-12-07T00:00:00"/>
        <d v="2004-09-16T00:00:00"/>
        <d v="2005-09-01T00:00:00"/>
        <d v="2007-10-01T00:00:00"/>
        <d v="2009-07-01T00:00:00"/>
        <d v="2008-11-15T00:00:00"/>
        <d v="2011-06-27T00:00:00"/>
        <d v="2006-06-12T00:00:00"/>
        <d v="2006-11-01T00:00:00"/>
        <d v="2008-02-01T00:00:00"/>
        <d v="2011-05-16T00:00:00"/>
        <d v="2009-01-01T00:00:00"/>
        <d v="2011-06-06T00:00:00"/>
        <d v="2004-10-01T00:00:00"/>
        <d v="2003-07-01T00:00:00"/>
        <d v="2010-07-01T00:00:00"/>
        <d v="2007-02-17T00:00:00"/>
        <d v="2011-05-01T00:00:00"/>
        <d v="2010-04-01T00:00:00"/>
        <d v="2002-01-16T00:00:00"/>
        <d v="2009-05-18T00:00:00"/>
        <d v="2010-11-01T00:00:00"/>
        <d v="2011-11-01T00:00:00"/>
        <d v="1993-06-01T00:00:00"/>
        <d v="2008-10-01T00:00:00"/>
        <d v="2007-09-03T00:00:00"/>
        <d v="2007-03-05T00:00:00"/>
        <d v="2010-09-01T00:00:00"/>
        <d v="2011-09-17T00:00:00"/>
        <d v="2011-12-03T00:00:00"/>
        <d v="2012-04-01T00:00:00"/>
        <d v="2003-10-27T00:00:00"/>
        <d v="2002-10-02T00:00:00"/>
        <d v="2010-01-11T00:00:00"/>
        <d v="2011-06-01T00:00:00"/>
        <d v="2007-11-19T00:00:00"/>
        <d v="2008-03-01T00:00:00"/>
        <d v="2010-10-18T00:00:00"/>
        <d v="2006-10-16T00:00:00"/>
        <d v="2006-01-01T00:00:00"/>
        <d v="2011-03-14T00:00:00"/>
        <d v="2011-01-17T00:00:00"/>
      </sharedItems>
      <fieldGroup base="1">
        <rangePr groupBy="years" startDate="1993-06-01T00:00:00" endDate="2012-04-02T00:00:00"/>
        <groupItems count="22">
          <s v="&lt;1/06/1993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2009"/>
          <s v="2010"/>
          <s v="2011"/>
          <s v="2012"/>
          <s v="&gt;2/04/2012"/>
        </groupItems>
      </fieldGroup>
    </cacheField>
    <cacheField name="Sales" numFmtId="164">
      <sharedItems containsSemiMixedTypes="0" containsString="0" containsNumber="1" minValue="635.91" maxValue="1948.79"/>
    </cacheField>
    <cacheField name="Expenses" numFmtId="164">
      <sharedItems containsSemiMixedTypes="0" containsString="0" containsNumber="1" minValue="-355.59" maxValue="1604.05"/>
    </cacheField>
    <cacheField name="Profits" numFmtId="164">
      <sharedItems containsSemiMixedTypes="0" containsString="0" containsNumber="1" minValue="-523.55999999999995" maxValue="1964.4499999999998"/>
    </cacheField>
    <cacheField name="No. of Customers" numFmtId="0">
      <sharedItems containsSemiMixedTypes="0" containsString="0" containsNumber="1" containsInteger="1" minValue="25" maxValue="85"/>
    </cacheField>
    <cacheField name="Country" numFmtId="0">
      <sharedItems count="10">
        <s v="Greece"/>
        <s v="Italy"/>
        <s v="Belgium"/>
        <s v="France"/>
        <s v="Poland"/>
        <s v="Germany"/>
        <s v="Portugal"/>
        <s v="Spain"/>
        <s v="Ireland"/>
        <s v="Austria"/>
      </sharedItems>
    </cacheField>
    <cacheField name="Sales Rep" numFmtId="0">
      <sharedItems containsBlank="1" count="15">
        <s v="Tom"/>
        <s v="Alex"/>
        <s v="Philip"/>
        <s v="Peter"/>
        <s v="Jimmy"/>
        <s v="Elsa"/>
        <s v="John"/>
        <s v="Zita"/>
        <s v="Miguel"/>
        <s v="Maya"/>
        <s v="Eric"/>
        <s v="Tony"/>
        <s v="Lisbeth"/>
        <s v="Axl"/>
        <m u="1"/>
      </sharedItems>
    </cacheField>
    <cacheField name="Vendor" numFmtId="0">
      <sharedItems count="18">
        <s v="Microsoft OEM"/>
        <s v="Dicota"/>
        <s v="Garmin"/>
        <s v="HP"/>
        <s v="Dell"/>
        <s v="Acer"/>
        <s v="Asus"/>
        <s v="Belgacom"/>
        <s v="Kensington"/>
        <s v="Barco"/>
        <s v="Philips"/>
        <s v="Lenovo"/>
        <s v="Logitech"/>
        <s v="Samsung"/>
        <s v="Bitdefender"/>
        <s v="Symantec"/>
        <s v="Kaspersky"/>
        <s v="Norton"/>
      </sharedItems>
    </cacheField>
    <cacheField name="Business segment" numFmtId="0">
      <sharedItems count="3">
        <s v="software solutions"/>
        <s v="desktop solutions"/>
        <s v="mobility solution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1">
  <r>
    <n v="180"/>
    <x v="0"/>
    <n v="1608.86"/>
    <n v="-355.59"/>
    <n v="1964.4499999999998"/>
    <n v="29"/>
    <x v="0"/>
    <x v="0"/>
    <x v="0"/>
    <x v="0"/>
  </r>
  <r>
    <n v="169"/>
    <x v="1"/>
    <n v="1948.79"/>
    <n v="713.39"/>
    <n v="1235.4000000000001"/>
    <n v="34"/>
    <x v="1"/>
    <x v="1"/>
    <x v="1"/>
    <x v="1"/>
  </r>
  <r>
    <n v="138"/>
    <x v="2"/>
    <n v="1942.96"/>
    <n v="711.26"/>
    <n v="1231.7"/>
    <n v="34"/>
    <x v="0"/>
    <x v="2"/>
    <x v="0"/>
    <x v="0"/>
  </r>
  <r>
    <n v="99"/>
    <x v="3"/>
    <n v="1937.15"/>
    <n v="709.13"/>
    <n v="1228.02"/>
    <n v="34"/>
    <x v="2"/>
    <x v="3"/>
    <x v="2"/>
    <x v="2"/>
  </r>
  <r>
    <n v="39"/>
    <x v="4"/>
    <n v="1931.35"/>
    <n v="707.01"/>
    <n v="1224.3399999999999"/>
    <n v="33"/>
    <x v="1"/>
    <x v="4"/>
    <x v="1"/>
    <x v="2"/>
  </r>
  <r>
    <n v="152"/>
    <x v="5"/>
    <n v="1925.57"/>
    <n v="704.9"/>
    <n v="1220.67"/>
    <n v="33"/>
    <x v="0"/>
    <x v="5"/>
    <x v="3"/>
    <x v="1"/>
  </r>
  <r>
    <n v="63"/>
    <x v="1"/>
    <n v="1919.82"/>
    <n v="702.79"/>
    <n v="1217.03"/>
    <n v="33"/>
    <x v="2"/>
    <x v="6"/>
    <x v="4"/>
    <x v="0"/>
  </r>
  <r>
    <n v="81"/>
    <x v="6"/>
    <n v="1914.07"/>
    <n v="700.69"/>
    <n v="1213.3799999999999"/>
    <n v="33"/>
    <x v="1"/>
    <x v="7"/>
    <x v="1"/>
    <x v="2"/>
  </r>
  <r>
    <n v="197"/>
    <x v="7"/>
    <n v="1908.35"/>
    <n v="698.59"/>
    <n v="1209.7599999999998"/>
    <n v="33"/>
    <x v="0"/>
    <x v="7"/>
    <x v="1"/>
    <x v="2"/>
  </r>
  <r>
    <n v="168"/>
    <x v="8"/>
    <n v="1902.64"/>
    <n v="696.5"/>
    <n v="1206.1400000000001"/>
    <n v="33"/>
    <x v="2"/>
    <x v="6"/>
    <x v="5"/>
    <x v="1"/>
  </r>
  <r>
    <n v="137"/>
    <x v="9"/>
    <n v="1896.95"/>
    <n v="694.42"/>
    <n v="1202.5300000000002"/>
    <n v="33"/>
    <x v="1"/>
    <x v="0"/>
    <x v="6"/>
    <x v="0"/>
  </r>
  <r>
    <n v="111"/>
    <x v="10"/>
    <n v="1891.28"/>
    <n v="692.34"/>
    <n v="1198.94"/>
    <n v="33"/>
    <x v="0"/>
    <x v="8"/>
    <x v="2"/>
    <x v="2"/>
  </r>
  <r>
    <n v="71"/>
    <x v="11"/>
    <n v="1885.62"/>
    <n v="690.27"/>
    <n v="1195.3499999999999"/>
    <n v="33"/>
    <x v="2"/>
    <x v="6"/>
    <x v="7"/>
    <x v="2"/>
  </r>
  <r>
    <n v="31"/>
    <x v="12"/>
    <n v="1879.98"/>
    <n v="688.21"/>
    <n v="1191.77"/>
    <n v="33"/>
    <x v="1"/>
    <x v="6"/>
    <x v="6"/>
    <x v="1"/>
  </r>
  <r>
    <n v="101"/>
    <x v="13"/>
    <n v="1874.36"/>
    <n v="686.15"/>
    <n v="1188.21"/>
    <n v="32"/>
    <x v="1"/>
    <x v="8"/>
    <x v="2"/>
    <x v="0"/>
  </r>
  <r>
    <n v="195"/>
    <x v="14"/>
    <n v="1868.75"/>
    <n v="684.1"/>
    <n v="1184.6500000000001"/>
    <n v="32"/>
    <x v="3"/>
    <x v="8"/>
    <x v="8"/>
    <x v="2"/>
  </r>
  <r>
    <n v="142"/>
    <x v="15"/>
    <n v="1863.16"/>
    <n v="682.05"/>
    <n v="1181.1100000000001"/>
    <n v="32"/>
    <x v="1"/>
    <x v="7"/>
    <x v="1"/>
    <x v="2"/>
  </r>
  <r>
    <n v="67"/>
    <x v="2"/>
    <n v="1857.59"/>
    <n v="680.01"/>
    <n v="1177.58"/>
    <n v="32"/>
    <x v="1"/>
    <x v="6"/>
    <x v="9"/>
    <x v="1"/>
  </r>
  <r>
    <n v="103"/>
    <x v="8"/>
    <n v="1852.03"/>
    <n v="677.98"/>
    <n v="1174.05"/>
    <n v="32"/>
    <x v="3"/>
    <x v="8"/>
    <x v="7"/>
    <x v="0"/>
  </r>
  <r>
    <n v="16"/>
    <x v="16"/>
    <n v="1846.49"/>
    <n v="675.95"/>
    <n v="1170.54"/>
    <n v="32"/>
    <x v="1"/>
    <x v="6"/>
    <x v="8"/>
    <x v="2"/>
  </r>
  <r>
    <n v="160"/>
    <x v="2"/>
    <n v="1840.97"/>
    <n v="673.93"/>
    <n v="1167.04"/>
    <n v="32"/>
    <x v="1"/>
    <x v="0"/>
    <x v="10"/>
    <x v="2"/>
  </r>
  <r>
    <n v="172"/>
    <x v="17"/>
    <n v="1835.46"/>
    <n v="671.91"/>
    <n v="1163.5500000000002"/>
    <n v="32"/>
    <x v="3"/>
    <x v="6"/>
    <x v="1"/>
    <x v="1"/>
  </r>
  <r>
    <n v="40"/>
    <x v="18"/>
    <n v="1829.97"/>
    <n v="669.9"/>
    <n v="1160.0700000000002"/>
    <n v="32"/>
    <x v="4"/>
    <x v="7"/>
    <x v="11"/>
    <x v="0"/>
  </r>
  <r>
    <n v="199"/>
    <x v="19"/>
    <n v="1824.5"/>
    <n v="667.9"/>
    <n v="1156.5999999999999"/>
    <n v="32"/>
    <x v="2"/>
    <x v="6"/>
    <x v="2"/>
    <x v="2"/>
  </r>
  <r>
    <n v="125"/>
    <x v="2"/>
    <n v="1819.04"/>
    <n v="665.9"/>
    <n v="1153.1399999999999"/>
    <n v="31"/>
    <x v="5"/>
    <x v="7"/>
    <x v="12"/>
    <x v="2"/>
  </r>
  <r>
    <n v="77"/>
    <x v="11"/>
    <n v="1813.6"/>
    <n v="663.91"/>
    <n v="1149.69"/>
    <n v="31"/>
    <x v="6"/>
    <x v="7"/>
    <x v="2"/>
    <x v="1"/>
  </r>
  <r>
    <n v="37"/>
    <x v="20"/>
    <n v="1808.18"/>
    <n v="661.92"/>
    <n v="1146.2600000000002"/>
    <n v="31"/>
    <x v="5"/>
    <x v="6"/>
    <x v="0"/>
    <x v="0"/>
  </r>
  <r>
    <n v="8"/>
    <x v="21"/>
    <n v="1802.77"/>
    <n v="659.94"/>
    <n v="1142.83"/>
    <n v="31"/>
    <x v="5"/>
    <x v="7"/>
    <x v="8"/>
    <x v="2"/>
  </r>
  <r>
    <n v="156"/>
    <x v="12"/>
    <n v="1797.38"/>
    <n v="657.97"/>
    <n v="1139.4100000000001"/>
    <n v="31"/>
    <x v="5"/>
    <x v="0"/>
    <x v="8"/>
    <x v="2"/>
  </r>
  <r>
    <n v="87"/>
    <x v="2"/>
    <n v="1792"/>
    <n v="656"/>
    <n v="1136"/>
    <n v="31"/>
    <x v="5"/>
    <x v="8"/>
    <x v="10"/>
    <x v="1"/>
  </r>
  <r>
    <n v="159"/>
    <x v="22"/>
    <n v="1773.7"/>
    <n v="762.33"/>
    <n v="1011.37"/>
    <n v="27"/>
    <x v="1"/>
    <x v="0"/>
    <x v="6"/>
    <x v="1"/>
  </r>
  <r>
    <n v="128"/>
    <x v="23"/>
    <n v="1768.39"/>
    <n v="760.05"/>
    <n v="1008.3400000000001"/>
    <n v="27"/>
    <x v="3"/>
    <x v="7"/>
    <x v="0"/>
    <x v="0"/>
  </r>
  <r>
    <n v="86"/>
    <x v="24"/>
    <n v="1763.11"/>
    <n v="757.78"/>
    <n v="1005.3299999999999"/>
    <n v="27"/>
    <x v="7"/>
    <x v="0"/>
    <x v="8"/>
    <x v="2"/>
  </r>
  <r>
    <n v="17"/>
    <x v="4"/>
    <n v="1757.83"/>
    <n v="755.51"/>
    <n v="1002.3199999999999"/>
    <n v="27"/>
    <x v="1"/>
    <x v="8"/>
    <x v="6"/>
    <x v="2"/>
  </r>
  <r>
    <n v="154"/>
    <x v="25"/>
    <n v="1635.59"/>
    <n v="634.01"/>
    <n v="1001.5799999999999"/>
    <n v="40"/>
    <x v="2"/>
    <x v="0"/>
    <x v="5"/>
    <x v="1"/>
  </r>
  <r>
    <n v="112"/>
    <x v="5"/>
    <n v="1752.57"/>
    <n v="753.25"/>
    <n v="999.31999999999994"/>
    <n v="27"/>
    <x v="3"/>
    <x v="7"/>
    <x v="3"/>
    <x v="1"/>
  </r>
  <r>
    <n v="127"/>
    <x v="23"/>
    <n v="1630.7"/>
    <n v="632.11"/>
    <n v="998.59"/>
    <n v="40"/>
    <x v="1"/>
    <x v="8"/>
    <x v="0"/>
    <x v="0"/>
  </r>
  <r>
    <n v="34"/>
    <x v="1"/>
    <n v="1747.33"/>
    <n v="751"/>
    <n v="996.32999999999993"/>
    <n v="27"/>
    <x v="7"/>
    <x v="8"/>
    <x v="4"/>
    <x v="0"/>
  </r>
  <r>
    <n v="78"/>
    <x v="24"/>
    <n v="1625.82"/>
    <n v="630.22"/>
    <n v="995.59999999999991"/>
    <n v="40"/>
    <x v="1"/>
    <x v="7"/>
    <x v="2"/>
    <x v="2"/>
  </r>
  <r>
    <n v="52"/>
    <x v="26"/>
    <n v="1742.11"/>
    <n v="748.75"/>
    <n v="993.3599999999999"/>
    <n v="27"/>
    <x v="1"/>
    <x v="6"/>
    <x v="6"/>
    <x v="2"/>
  </r>
  <r>
    <n v="10"/>
    <x v="27"/>
    <n v="1620.96"/>
    <n v="628.34"/>
    <n v="992.62"/>
    <n v="40"/>
    <x v="2"/>
    <x v="8"/>
    <x v="5"/>
    <x v="1"/>
  </r>
  <r>
    <n v="189"/>
    <x v="28"/>
    <n v="1736.89"/>
    <n v="746.51"/>
    <n v="990.38000000000011"/>
    <n v="27"/>
    <x v="3"/>
    <x v="6"/>
    <x v="2"/>
    <x v="2"/>
  </r>
  <r>
    <n v="105"/>
    <x v="5"/>
    <n v="1616.11"/>
    <n v="626.46"/>
    <n v="989.64999999999986"/>
    <n v="40"/>
    <x v="1"/>
    <x v="8"/>
    <x v="3"/>
    <x v="1"/>
  </r>
  <r>
    <n v="158"/>
    <x v="2"/>
    <n v="1731.7"/>
    <n v="744.28"/>
    <n v="987.42000000000007"/>
    <n v="27"/>
    <x v="7"/>
    <x v="0"/>
    <x v="5"/>
    <x v="1"/>
  </r>
  <r>
    <n v="26"/>
    <x v="1"/>
    <n v="1611.27"/>
    <n v="624.58000000000004"/>
    <n v="986.68999999999994"/>
    <n v="40"/>
    <x v="1"/>
    <x v="7"/>
    <x v="4"/>
    <x v="0"/>
  </r>
  <r>
    <n v="129"/>
    <x v="29"/>
    <n v="1726.52"/>
    <n v="742.05"/>
    <n v="984.47"/>
    <n v="26"/>
    <x v="1"/>
    <x v="6"/>
    <x v="5"/>
    <x v="0"/>
  </r>
  <r>
    <n v="211"/>
    <x v="26"/>
    <n v="1606.45"/>
    <n v="622.71"/>
    <n v="983.74"/>
    <n v="40"/>
    <x v="2"/>
    <x v="7"/>
    <x v="5"/>
    <x v="2"/>
  </r>
  <r>
    <n v="95"/>
    <x v="30"/>
    <n v="1721.36"/>
    <n v="739.83"/>
    <n v="981.52999999999986"/>
    <n v="26"/>
    <x v="3"/>
    <x v="8"/>
    <x v="7"/>
    <x v="2"/>
  </r>
  <r>
    <n v="185"/>
    <x v="2"/>
    <n v="1601.65"/>
    <n v="620.85"/>
    <n v="980.80000000000007"/>
    <n v="39"/>
    <x v="1"/>
    <x v="0"/>
    <x v="1"/>
    <x v="1"/>
  </r>
  <r>
    <n v="60"/>
    <x v="31"/>
    <n v="1716.21"/>
    <n v="737.62"/>
    <n v="978.59"/>
    <n v="26"/>
    <x v="4"/>
    <x v="9"/>
    <x v="8"/>
    <x v="2"/>
  </r>
  <r>
    <n v="155"/>
    <x v="32"/>
    <n v="1596.86"/>
    <n v="619"/>
    <n v="977.8599999999999"/>
    <n v="39"/>
    <x v="1"/>
    <x v="10"/>
    <x v="8"/>
    <x v="1"/>
  </r>
  <r>
    <n v="203"/>
    <x v="12"/>
    <n v="1711.07"/>
    <n v="735.42"/>
    <n v="975.65"/>
    <n v="26"/>
    <x v="1"/>
    <x v="11"/>
    <x v="5"/>
    <x v="1"/>
  </r>
  <r>
    <n v="126"/>
    <x v="33"/>
    <n v="1592.08"/>
    <n v="617.14"/>
    <n v="974.93999999999994"/>
    <n v="39"/>
    <x v="2"/>
    <x v="12"/>
    <x v="6"/>
    <x v="0"/>
  </r>
  <r>
    <n v="54"/>
    <x v="2"/>
    <n v="1705.96"/>
    <n v="733.22"/>
    <n v="972.74"/>
    <n v="26"/>
    <x v="0"/>
    <x v="13"/>
    <x v="2"/>
    <x v="0"/>
  </r>
  <r>
    <n v="92"/>
    <x v="30"/>
    <n v="1587.32"/>
    <n v="615.29999999999995"/>
    <n v="972.02"/>
    <n v="39"/>
    <x v="1"/>
    <x v="0"/>
    <x v="6"/>
    <x v="2"/>
  </r>
  <r>
    <n v="183"/>
    <x v="4"/>
    <n v="1700.85"/>
    <n v="731.02"/>
    <n v="969.82999999999993"/>
    <n v="26"/>
    <x v="4"/>
    <x v="1"/>
    <x v="1"/>
    <x v="2"/>
  </r>
  <r>
    <n v="50"/>
    <x v="31"/>
    <n v="1582.57"/>
    <n v="613.46"/>
    <n v="969.1099999999999"/>
    <n v="39"/>
    <x v="8"/>
    <x v="2"/>
    <x v="8"/>
    <x v="1"/>
  </r>
  <r>
    <n v="132"/>
    <x v="26"/>
    <n v="1695.77"/>
    <n v="728.84"/>
    <n v="966.93"/>
    <n v="26"/>
    <x v="1"/>
    <x v="3"/>
    <x v="1"/>
    <x v="2"/>
  </r>
  <r>
    <n v="182"/>
    <x v="12"/>
    <n v="1577.84"/>
    <n v="611.62"/>
    <n v="966.21999999999991"/>
    <n v="39"/>
    <x v="2"/>
    <x v="4"/>
    <x v="5"/>
    <x v="1"/>
  </r>
  <r>
    <n v="58"/>
    <x v="27"/>
    <n v="1690.69"/>
    <n v="726.66"/>
    <n v="964.03000000000009"/>
    <n v="26"/>
    <x v="0"/>
    <x v="5"/>
    <x v="2"/>
    <x v="1"/>
  </r>
  <r>
    <n v="51"/>
    <x v="2"/>
    <n v="1573.12"/>
    <n v="609.79"/>
    <n v="963.32999999999993"/>
    <n v="39"/>
    <x v="9"/>
    <x v="6"/>
    <x v="2"/>
    <x v="0"/>
  </r>
  <r>
    <n v="61"/>
    <x v="2"/>
    <n v="1685.64"/>
    <n v="724.48"/>
    <n v="961.16000000000008"/>
    <n v="26"/>
    <x v="4"/>
    <x v="7"/>
    <x v="5"/>
    <x v="0"/>
  </r>
  <r>
    <n v="174"/>
    <x v="4"/>
    <n v="1568.41"/>
    <n v="607.97"/>
    <n v="960.44"/>
    <n v="39"/>
    <x v="8"/>
    <x v="7"/>
    <x v="7"/>
    <x v="2"/>
  </r>
  <r>
    <n v="9"/>
    <x v="34"/>
    <n v="1680.6"/>
    <n v="722.32"/>
    <n v="958.27999999999986"/>
    <n v="26"/>
    <x v="1"/>
    <x v="6"/>
    <x v="1"/>
    <x v="2"/>
  </r>
  <r>
    <n v="109"/>
    <x v="35"/>
    <n v="1563.72"/>
    <n v="606.15"/>
    <n v="957.57"/>
    <n v="38"/>
    <x v="2"/>
    <x v="0"/>
    <x v="13"/>
    <x v="1"/>
  </r>
  <r>
    <n v="118"/>
    <x v="36"/>
    <n v="1675.57"/>
    <n v="720.16"/>
    <n v="955.41"/>
    <n v="26"/>
    <x v="0"/>
    <x v="8"/>
    <x v="11"/>
    <x v="2"/>
  </r>
  <r>
    <n v="56"/>
    <x v="8"/>
    <n v="1559.05"/>
    <n v="604.34"/>
    <n v="954.70999999999992"/>
    <n v="38"/>
    <x v="9"/>
    <x v="6"/>
    <x v="1"/>
    <x v="1"/>
  </r>
  <r>
    <n v="130"/>
    <x v="37"/>
    <n v="1670.56"/>
    <n v="718"/>
    <n v="952.56"/>
    <n v="26"/>
    <x v="1"/>
    <x v="6"/>
    <x v="6"/>
    <x v="1"/>
  </r>
  <r>
    <n v="59"/>
    <x v="2"/>
    <n v="1554.38"/>
    <n v="602.53"/>
    <n v="951.85000000000014"/>
    <n v="38"/>
    <x v="8"/>
    <x v="8"/>
    <x v="8"/>
    <x v="0"/>
  </r>
  <r>
    <n v="19"/>
    <x v="38"/>
    <n v="1665.56"/>
    <n v="715.85"/>
    <n v="949.70999999999992"/>
    <n v="26"/>
    <x v="2"/>
    <x v="8"/>
    <x v="5"/>
    <x v="0"/>
  </r>
  <r>
    <n v="6"/>
    <x v="34"/>
    <n v="1549.73"/>
    <n v="600.73"/>
    <n v="949"/>
    <n v="38"/>
    <x v="2"/>
    <x v="7"/>
    <x v="7"/>
    <x v="2"/>
  </r>
  <r>
    <n v="178"/>
    <x v="39"/>
    <n v="1660.58"/>
    <n v="713.71"/>
    <n v="946.86999999999989"/>
    <n v="25"/>
    <x v="3"/>
    <x v="6"/>
    <x v="7"/>
    <x v="2"/>
  </r>
  <r>
    <n v="97"/>
    <x v="36"/>
    <n v="1545.1"/>
    <n v="598.92999999999995"/>
    <n v="946.17"/>
    <n v="38"/>
    <x v="9"/>
    <x v="8"/>
    <x v="9"/>
    <x v="1"/>
  </r>
  <r>
    <n v="115"/>
    <x v="40"/>
    <n v="1655.61"/>
    <n v="711.58"/>
    <n v="944.02999999999986"/>
    <n v="25"/>
    <x v="7"/>
    <x v="6"/>
    <x v="9"/>
    <x v="2"/>
  </r>
  <r>
    <n v="104"/>
    <x v="37"/>
    <n v="1540.48"/>
    <n v="597.14"/>
    <n v="943.34"/>
    <n v="38"/>
    <x v="5"/>
    <x v="0"/>
    <x v="5"/>
    <x v="1"/>
  </r>
  <r>
    <n v="68"/>
    <x v="41"/>
    <n v="1650.66"/>
    <n v="709.45"/>
    <n v="941.21"/>
    <n v="25"/>
    <x v="9"/>
    <x v="6"/>
    <x v="7"/>
    <x v="1"/>
  </r>
  <r>
    <n v="14"/>
    <x v="38"/>
    <n v="1535.87"/>
    <n v="595.35"/>
    <n v="940.51999999999987"/>
    <n v="38"/>
    <x v="4"/>
    <x v="7"/>
    <x v="12"/>
    <x v="0"/>
  </r>
  <r>
    <n v="30"/>
    <x v="32"/>
    <n v="1645.72"/>
    <n v="707.33"/>
    <n v="938.39"/>
    <n v="25"/>
    <x v="9"/>
    <x v="6"/>
    <x v="14"/>
    <x v="0"/>
  </r>
  <r>
    <n v="167"/>
    <x v="39"/>
    <n v="1531.28"/>
    <n v="593.57000000000005"/>
    <n v="937.70999999999992"/>
    <n v="38"/>
    <x v="0"/>
    <x v="7"/>
    <x v="6"/>
    <x v="2"/>
  </r>
  <r>
    <n v="1"/>
    <x v="42"/>
    <n v="1640.8"/>
    <n v="705.21"/>
    <n v="935.58999999999992"/>
    <n v="25"/>
    <x v="2"/>
    <x v="7"/>
    <x v="1"/>
    <x v="2"/>
  </r>
  <r>
    <n v="110"/>
    <x v="40"/>
    <n v="1526.7"/>
    <n v="591.79999999999995"/>
    <n v="934.90000000000009"/>
    <n v="38"/>
    <x v="1"/>
    <x v="6"/>
    <x v="5"/>
    <x v="1"/>
  </r>
  <r>
    <n v="135"/>
    <x v="43"/>
    <n v="1635.89"/>
    <n v="703.1"/>
    <n v="932.79000000000008"/>
    <n v="25"/>
    <x v="2"/>
    <x v="7"/>
    <x v="1"/>
    <x v="2"/>
  </r>
  <r>
    <n v="57"/>
    <x v="44"/>
    <n v="1522.13"/>
    <n v="590.03"/>
    <n v="932.10000000000014"/>
    <n v="37"/>
    <x v="1"/>
    <x v="0"/>
    <x v="6"/>
    <x v="1"/>
  </r>
  <r>
    <n v="66"/>
    <x v="45"/>
    <n v="1631"/>
    <n v="701"/>
    <n v="930"/>
    <n v="25"/>
    <x v="2"/>
    <x v="8"/>
    <x v="11"/>
    <x v="1"/>
  </r>
  <r>
    <n v="28"/>
    <x v="32"/>
    <n v="1517.58"/>
    <n v="588.26"/>
    <n v="929.31999999999994"/>
    <n v="37"/>
    <x v="7"/>
    <x v="0"/>
    <x v="14"/>
    <x v="0"/>
  </r>
  <r>
    <n v="198"/>
    <x v="46"/>
    <n v="1513.04"/>
    <n v="586.5"/>
    <n v="926.54"/>
    <n v="37"/>
    <x v="7"/>
    <x v="7"/>
    <x v="7"/>
    <x v="2"/>
  </r>
  <r>
    <n v="124"/>
    <x v="43"/>
    <n v="1508.51"/>
    <n v="584.75"/>
    <n v="923.76"/>
    <n v="37"/>
    <x v="7"/>
    <x v="0"/>
    <x v="7"/>
    <x v="1"/>
  </r>
  <r>
    <n v="36"/>
    <x v="47"/>
    <n v="1504"/>
    <n v="583"/>
    <n v="921"/>
    <n v="37"/>
    <x v="7"/>
    <x v="8"/>
    <x v="9"/>
    <x v="1"/>
  </r>
  <r>
    <n v="170"/>
    <x v="1"/>
    <n v="1540.98"/>
    <n v="699.26"/>
    <n v="841.72"/>
    <n v="54"/>
    <x v="8"/>
    <x v="0"/>
    <x v="2"/>
    <x v="1"/>
  </r>
  <r>
    <n v="144"/>
    <x v="2"/>
    <n v="1536.37"/>
    <n v="697.17"/>
    <n v="839.19999999999993"/>
    <n v="54"/>
    <x v="7"/>
    <x v="7"/>
    <x v="0"/>
    <x v="0"/>
  </r>
  <r>
    <n v="107"/>
    <x v="3"/>
    <n v="1531.77"/>
    <n v="695.08"/>
    <n v="836.68999999999994"/>
    <n v="54"/>
    <x v="1"/>
    <x v="8"/>
    <x v="1"/>
    <x v="1"/>
  </r>
  <r>
    <n v="49"/>
    <x v="24"/>
    <n v="1527.19"/>
    <n v="693"/>
    <n v="834.19"/>
    <n v="54"/>
    <x v="8"/>
    <x v="8"/>
    <x v="2"/>
    <x v="2"/>
  </r>
  <r>
    <n v="173"/>
    <x v="27"/>
    <n v="1522.62"/>
    <n v="690.93"/>
    <n v="831.68999999999994"/>
    <n v="54"/>
    <x v="7"/>
    <x v="7"/>
    <x v="3"/>
    <x v="1"/>
  </r>
  <r>
    <n v="70"/>
    <x v="44"/>
    <n v="1518.07"/>
    <n v="688.86"/>
    <n v="829.20999999999992"/>
    <n v="54"/>
    <x v="1"/>
    <x v="6"/>
    <x v="4"/>
    <x v="0"/>
  </r>
  <r>
    <n v="102"/>
    <x v="6"/>
    <n v="1513.53"/>
    <n v="686.8"/>
    <n v="826.73"/>
    <n v="53"/>
    <x v="8"/>
    <x v="8"/>
    <x v="2"/>
    <x v="1"/>
  </r>
  <r>
    <n v="200"/>
    <x v="7"/>
    <n v="1509"/>
    <n v="684.75"/>
    <n v="824.25"/>
    <n v="53"/>
    <x v="7"/>
    <x v="6"/>
    <x v="2"/>
    <x v="2"/>
  </r>
  <r>
    <n v="171"/>
    <x v="2"/>
    <n v="1504.49"/>
    <n v="682.7"/>
    <n v="821.79"/>
    <n v="53"/>
    <x v="1"/>
    <x v="8"/>
    <x v="5"/>
    <x v="1"/>
  </r>
  <r>
    <n v="143"/>
    <x v="48"/>
    <n v="1499.99"/>
    <n v="680.66"/>
    <n v="819.33"/>
    <n v="53"/>
    <x v="8"/>
    <x v="0"/>
    <x v="7"/>
    <x v="0"/>
  </r>
  <r>
    <n v="113"/>
    <x v="10"/>
    <n v="1495.5"/>
    <n v="678.62"/>
    <n v="816.88"/>
    <n v="53"/>
    <x v="7"/>
    <x v="7"/>
    <x v="8"/>
    <x v="1"/>
  </r>
  <r>
    <n v="74"/>
    <x v="2"/>
    <n v="1491.03"/>
    <n v="676.59"/>
    <n v="814.43999999999994"/>
    <n v="53"/>
    <x v="1"/>
    <x v="6"/>
    <x v="1"/>
    <x v="2"/>
  </r>
  <r>
    <n v="35"/>
    <x v="49"/>
    <n v="1486.57"/>
    <n v="674.57"/>
    <n v="811.99999999999989"/>
    <n v="52"/>
    <x v="2"/>
    <x v="7"/>
    <x v="7"/>
    <x v="1"/>
  </r>
  <r>
    <n v="122"/>
    <x v="13"/>
    <n v="1482.12"/>
    <n v="672.55"/>
    <n v="809.56999999999994"/>
    <n v="52"/>
    <x v="6"/>
    <x v="8"/>
    <x v="2"/>
    <x v="0"/>
  </r>
  <r>
    <n v="204"/>
    <x v="14"/>
    <n v="1477.69"/>
    <n v="670.54"/>
    <n v="807.15000000000009"/>
    <n v="52"/>
    <x v="6"/>
    <x v="0"/>
    <x v="7"/>
    <x v="1"/>
  </r>
  <r>
    <n v="153"/>
    <x v="50"/>
    <n v="1473.27"/>
    <n v="668.53"/>
    <n v="804.74"/>
    <n v="52"/>
    <x v="2"/>
    <x v="9"/>
    <x v="2"/>
    <x v="2"/>
  </r>
  <r>
    <n v="85"/>
    <x v="2"/>
    <n v="1468.86"/>
    <n v="666.53"/>
    <n v="802.32999999999993"/>
    <n v="52"/>
    <x v="6"/>
    <x v="10"/>
    <x v="11"/>
    <x v="1"/>
  </r>
  <r>
    <n v="23"/>
    <x v="8"/>
    <n v="1464.47"/>
    <n v="664.54"/>
    <n v="799.93000000000006"/>
    <n v="52"/>
    <x v="6"/>
    <x v="11"/>
    <x v="1"/>
    <x v="0"/>
  </r>
  <r>
    <n v="20"/>
    <x v="16"/>
    <n v="1460.09"/>
    <n v="662.55"/>
    <n v="797.54"/>
    <n v="52"/>
    <x v="2"/>
    <x v="12"/>
    <x v="7"/>
    <x v="1"/>
  </r>
  <r>
    <n v="181"/>
    <x v="32"/>
    <n v="1455.72"/>
    <n v="660.57"/>
    <n v="795.15"/>
    <n v="51"/>
    <x v="6"/>
    <x v="13"/>
    <x v="13"/>
    <x v="2"/>
  </r>
  <r>
    <n v="193"/>
    <x v="17"/>
    <n v="1451.37"/>
    <n v="658.6"/>
    <n v="792.76999999999987"/>
    <n v="51"/>
    <x v="6"/>
    <x v="0"/>
    <x v="2"/>
    <x v="1"/>
  </r>
  <r>
    <n v="46"/>
    <x v="51"/>
    <n v="1447.03"/>
    <n v="656.63"/>
    <n v="790.4"/>
    <n v="51"/>
    <x v="0"/>
    <x v="1"/>
    <x v="12"/>
    <x v="0"/>
  </r>
  <r>
    <n v="5"/>
    <x v="2"/>
    <n v="1442.7"/>
    <n v="654.66"/>
    <n v="788.04000000000008"/>
    <n v="51"/>
    <x v="7"/>
    <x v="2"/>
    <x v="8"/>
    <x v="1"/>
  </r>
  <r>
    <n v="136"/>
    <x v="2"/>
    <n v="1438.38"/>
    <n v="652.70000000000005"/>
    <n v="785.68000000000006"/>
    <n v="51"/>
    <x v="6"/>
    <x v="3"/>
    <x v="10"/>
    <x v="2"/>
  </r>
  <r>
    <n v="89"/>
    <x v="11"/>
    <n v="1434.08"/>
    <n v="650.75"/>
    <n v="783.32999999999993"/>
    <n v="51"/>
    <x v="1"/>
    <x v="4"/>
    <x v="8"/>
    <x v="1"/>
  </r>
  <r>
    <n v="44"/>
    <x v="52"/>
    <n v="1429.79"/>
    <n v="648.79999999999995"/>
    <n v="780.99"/>
    <n v="50"/>
    <x v="2"/>
    <x v="5"/>
    <x v="15"/>
    <x v="0"/>
  </r>
  <r>
    <n v="11"/>
    <x v="53"/>
    <n v="1425.51"/>
    <n v="646.86"/>
    <n v="778.65"/>
    <n v="50"/>
    <x v="3"/>
    <x v="6"/>
    <x v="1"/>
    <x v="1"/>
  </r>
  <r>
    <n v="166"/>
    <x v="12"/>
    <n v="1421.25"/>
    <n v="644.92999999999995"/>
    <n v="776.32"/>
    <n v="50"/>
    <x v="3"/>
    <x v="7"/>
    <x v="8"/>
    <x v="2"/>
  </r>
  <r>
    <n v="93"/>
    <x v="2"/>
    <n v="1417"/>
    <n v="643"/>
    <n v="774"/>
    <n v="50"/>
    <x v="3"/>
    <x v="7"/>
    <x v="13"/>
    <x v="1"/>
  </r>
  <r>
    <n v="191"/>
    <x v="54"/>
    <n v="1265.28"/>
    <n v="491.93"/>
    <n v="773.34999999999991"/>
    <n v="54"/>
    <x v="0"/>
    <x v="6"/>
    <x v="0"/>
    <x v="0"/>
  </r>
  <r>
    <n v="165"/>
    <x v="22"/>
    <n v="1751.95"/>
    <n v="1261.49"/>
    <n v="490.46000000000004"/>
    <n v="29"/>
    <x v="7"/>
    <x v="0"/>
    <x v="7"/>
    <x v="1"/>
  </r>
  <r>
    <n v="133"/>
    <x v="2"/>
    <n v="1746.71"/>
    <n v="1257.72"/>
    <n v="488.99"/>
    <n v="29"/>
    <x v="6"/>
    <x v="8"/>
    <x v="0"/>
    <x v="0"/>
  </r>
  <r>
    <n v="207"/>
    <x v="55"/>
    <n v="864.28"/>
    <n v="376.35"/>
    <n v="487.92999999999995"/>
    <n v="85"/>
    <x v="1"/>
    <x v="6"/>
    <x v="1"/>
    <x v="2"/>
  </r>
  <r>
    <n v="96"/>
    <x v="24"/>
    <n v="1741.49"/>
    <n v="1253.96"/>
    <n v="487.53"/>
    <n v="29"/>
    <x v="9"/>
    <x v="6"/>
    <x v="2"/>
    <x v="2"/>
  </r>
  <r>
    <n v="175"/>
    <x v="0"/>
    <n v="861.7"/>
    <n v="375.22"/>
    <n v="486.48"/>
    <n v="27"/>
    <x v="0"/>
    <x v="8"/>
    <x v="8"/>
    <x v="2"/>
  </r>
  <r>
    <n v="24"/>
    <x v="4"/>
    <n v="1736.28"/>
    <n v="1250.21"/>
    <n v="486.06999999999994"/>
    <n v="29"/>
    <x v="7"/>
    <x v="8"/>
    <x v="7"/>
    <x v="0"/>
  </r>
  <r>
    <n v="131"/>
    <x v="5"/>
    <n v="1731.08"/>
    <n v="1246.47"/>
    <n v="484.6099999999999"/>
    <n v="29"/>
    <x v="6"/>
    <x v="7"/>
    <x v="3"/>
    <x v="1"/>
  </r>
  <r>
    <n v="42"/>
    <x v="1"/>
    <n v="1725.91"/>
    <n v="1242.74"/>
    <n v="483.17000000000007"/>
    <n v="29"/>
    <x v="9"/>
    <x v="6"/>
    <x v="4"/>
    <x v="0"/>
  </r>
  <r>
    <n v="55"/>
    <x v="26"/>
    <n v="1720.74"/>
    <n v="1239.02"/>
    <n v="481.72"/>
    <n v="29"/>
    <x v="7"/>
    <x v="8"/>
    <x v="7"/>
    <x v="2"/>
  </r>
  <r>
    <n v="192"/>
    <x v="28"/>
    <n v="1715.6"/>
    <n v="1235.31"/>
    <n v="480.28999999999996"/>
    <n v="29"/>
    <x v="6"/>
    <x v="6"/>
    <x v="8"/>
    <x v="0"/>
  </r>
  <r>
    <n v="164"/>
    <x v="2"/>
    <n v="1710.47"/>
    <n v="1231.6199999999999"/>
    <n v="478.85000000000014"/>
    <n v="29"/>
    <x v="9"/>
    <x v="0"/>
    <x v="6"/>
    <x v="1"/>
  </r>
  <r>
    <n v="134"/>
    <x v="29"/>
    <n v="1705.35"/>
    <n v="1227.94"/>
    <n v="477.40999999999985"/>
    <n v="29"/>
    <x v="7"/>
    <x v="6"/>
    <x v="5"/>
    <x v="0"/>
  </r>
  <r>
    <n v="100"/>
    <x v="1"/>
    <n v="1700.25"/>
    <n v="1224.26"/>
    <n v="475.99"/>
    <n v="29"/>
    <x v="6"/>
    <x v="7"/>
    <x v="1"/>
    <x v="2"/>
  </r>
  <r>
    <n v="69"/>
    <x v="11"/>
    <n v="1695.16"/>
    <n v="1220.5999999999999"/>
    <n v="474.56000000000017"/>
    <n v="28"/>
    <x v="9"/>
    <x v="6"/>
    <x v="8"/>
    <x v="0"/>
  </r>
  <r>
    <n v="209"/>
    <x v="12"/>
    <n v="1690.09"/>
    <n v="1216.95"/>
    <n v="473.13999999999987"/>
    <n v="28"/>
    <x v="7"/>
    <x v="7"/>
    <x v="5"/>
    <x v="1"/>
  </r>
  <r>
    <n v="80"/>
    <x v="2"/>
    <n v="1685.04"/>
    <n v="1213.31"/>
    <n v="471.73"/>
    <n v="28"/>
    <x v="2"/>
    <x v="7"/>
    <x v="2"/>
    <x v="0"/>
  </r>
  <r>
    <n v="184"/>
    <x v="4"/>
    <n v="1680"/>
    <n v="1209.68"/>
    <n v="470.31999999999994"/>
    <n v="28"/>
    <x v="5"/>
    <x v="6"/>
    <x v="2"/>
    <x v="2"/>
  </r>
  <r>
    <n v="141"/>
    <x v="26"/>
    <n v="1674.97"/>
    <n v="1206.06"/>
    <n v="468.91000000000008"/>
    <n v="28"/>
    <x v="7"/>
    <x v="7"/>
    <x v="2"/>
    <x v="0"/>
  </r>
  <r>
    <n v="64"/>
    <x v="27"/>
    <n v="1669.96"/>
    <n v="1202.46"/>
    <n v="467.5"/>
    <n v="28"/>
    <x v="2"/>
    <x v="0"/>
    <x v="5"/>
    <x v="1"/>
  </r>
  <r>
    <n v="82"/>
    <x v="56"/>
    <n v="1664.97"/>
    <n v="1198.8599999999999"/>
    <n v="466.11000000000013"/>
    <n v="28"/>
    <x v="5"/>
    <x v="8"/>
    <x v="6"/>
    <x v="0"/>
  </r>
  <r>
    <n v="13"/>
    <x v="2"/>
    <n v="1659.99"/>
    <n v="1195.27"/>
    <n v="464.72"/>
    <n v="28"/>
    <x v="7"/>
    <x v="0"/>
    <x v="2"/>
    <x v="2"/>
  </r>
  <r>
    <n v="139"/>
    <x v="36"/>
    <n v="1655.02"/>
    <n v="1191.7"/>
    <n v="463.31999999999994"/>
    <n v="28"/>
    <x v="2"/>
    <x v="7"/>
    <x v="12"/>
    <x v="0"/>
  </r>
  <r>
    <n v="151"/>
    <x v="17"/>
    <n v="1650.07"/>
    <n v="1188.1300000000001"/>
    <n v="461.93999999999983"/>
    <n v="28"/>
    <x v="5"/>
    <x v="0"/>
    <x v="7"/>
    <x v="1"/>
  </r>
  <r>
    <n v="21"/>
    <x v="38"/>
    <n v="1645.14"/>
    <n v="1184.58"/>
    <n v="460.56000000000017"/>
    <n v="28"/>
    <x v="8"/>
    <x v="8"/>
    <x v="9"/>
    <x v="0"/>
  </r>
  <r>
    <n v="188"/>
    <x v="19"/>
    <n v="1640.22"/>
    <n v="1181.04"/>
    <n v="459.18000000000006"/>
    <n v="27"/>
    <x v="1"/>
    <x v="0"/>
    <x v="1"/>
    <x v="2"/>
  </r>
  <r>
    <n v="119"/>
    <x v="57"/>
    <n v="1635.31"/>
    <n v="1177.5"/>
    <n v="457.80999999999995"/>
    <n v="27"/>
    <x v="3"/>
    <x v="7"/>
    <x v="11"/>
    <x v="0"/>
  </r>
  <r>
    <n v="73"/>
    <x v="41"/>
    <n v="1630.42"/>
    <n v="1173.98"/>
    <n v="456.44000000000005"/>
    <n v="27"/>
    <x v="2"/>
    <x v="8"/>
    <x v="1"/>
    <x v="1"/>
  </r>
  <r>
    <n v="33"/>
    <x v="20"/>
    <n v="1625.54"/>
    <n v="1170.47"/>
    <n v="455.06999999999994"/>
    <n v="27"/>
    <x v="6"/>
    <x v="8"/>
    <x v="16"/>
    <x v="0"/>
  </r>
  <r>
    <n v="4"/>
    <x v="42"/>
    <n v="1620.68"/>
    <n v="1166.97"/>
    <n v="453.71000000000004"/>
    <n v="27"/>
    <x v="3"/>
    <x v="7"/>
    <x v="2"/>
    <x v="2"/>
  </r>
  <r>
    <n v="145"/>
    <x v="58"/>
    <n v="1615.83"/>
    <n v="1163.48"/>
    <n v="452.34999999999991"/>
    <n v="27"/>
    <x v="3"/>
    <x v="6"/>
    <x v="2"/>
    <x v="0"/>
  </r>
  <r>
    <n v="72"/>
    <x v="2"/>
    <n v="1611"/>
    <n v="1160"/>
    <n v="451"/>
    <n v="27"/>
    <x v="3"/>
    <x v="8"/>
    <x v="12"/>
    <x v="1"/>
  </r>
  <r>
    <n v="148"/>
    <x v="59"/>
    <n v="1233.22"/>
    <n v="859.12"/>
    <n v="374.1"/>
    <n v="51"/>
    <x v="1"/>
    <x v="6"/>
    <x v="0"/>
    <x v="0"/>
  </r>
  <r>
    <n v="117"/>
    <x v="3"/>
    <n v="1229.53"/>
    <n v="856.55"/>
    <n v="372.98"/>
    <n v="51"/>
    <x v="7"/>
    <x v="8"/>
    <x v="2"/>
    <x v="2"/>
  </r>
  <r>
    <n v="65"/>
    <x v="24"/>
    <n v="1225.8499999999999"/>
    <n v="853.99"/>
    <n v="371.8599999999999"/>
    <n v="51"/>
    <x v="0"/>
    <x v="0"/>
    <x v="8"/>
    <x v="2"/>
  </r>
  <r>
    <n v="194"/>
    <x v="27"/>
    <n v="1222.18"/>
    <n v="851.43"/>
    <n v="370.75000000000011"/>
    <n v="51"/>
    <x v="1"/>
    <x v="7"/>
    <x v="2"/>
    <x v="2"/>
  </r>
  <r>
    <n v="84"/>
    <x v="60"/>
    <n v="1218.53"/>
    <n v="848.89"/>
    <n v="369.64"/>
    <n v="51"/>
    <x v="7"/>
    <x v="6"/>
    <x v="4"/>
    <x v="0"/>
  </r>
  <r>
    <n v="123"/>
    <x v="1"/>
    <n v="1214.8800000000001"/>
    <n v="846.35"/>
    <n v="368.53000000000009"/>
    <n v="50"/>
    <x v="0"/>
    <x v="7"/>
    <x v="8"/>
    <x v="2"/>
  </r>
  <r>
    <n v="206"/>
    <x v="61"/>
    <n v="1211.25"/>
    <n v="843.82"/>
    <n v="367.42999999999995"/>
    <n v="50"/>
    <x v="1"/>
    <x v="8"/>
    <x v="2"/>
    <x v="2"/>
  </r>
  <r>
    <n v="176"/>
    <x v="2"/>
    <n v="1207.6300000000001"/>
    <n v="841.29"/>
    <n v="366.34000000000015"/>
    <n v="50"/>
    <x v="7"/>
    <x v="0"/>
    <x v="6"/>
    <x v="2"/>
  </r>
  <r>
    <n v="147"/>
    <x v="48"/>
    <n v="1204.01"/>
    <n v="838.78"/>
    <n v="365.23"/>
    <n v="50"/>
    <x v="0"/>
    <x v="9"/>
    <x v="1"/>
    <x v="0"/>
  </r>
  <r>
    <n v="116"/>
    <x v="62"/>
    <n v="1200.4100000000001"/>
    <n v="836.27"/>
    <n v="364.1400000000001"/>
    <n v="50"/>
    <x v="1"/>
    <x v="10"/>
    <x v="2"/>
    <x v="2"/>
  </r>
  <r>
    <n v="79"/>
    <x v="63"/>
    <n v="1196.82"/>
    <n v="833.77"/>
    <n v="363.04999999999995"/>
    <n v="50"/>
    <x v="7"/>
    <x v="11"/>
    <x v="2"/>
    <x v="2"/>
  </r>
  <r>
    <n v="38"/>
    <x v="49"/>
    <n v="1193.24"/>
    <n v="831.27"/>
    <n v="361.97"/>
    <n v="49"/>
    <x v="7"/>
    <x v="12"/>
    <x v="1"/>
    <x v="2"/>
  </r>
  <r>
    <n v="140"/>
    <x v="13"/>
    <n v="1189.67"/>
    <n v="828.79"/>
    <n v="360.88000000000011"/>
    <n v="49"/>
    <x v="1"/>
    <x v="13"/>
    <x v="5"/>
    <x v="0"/>
  </r>
  <r>
    <n v="205"/>
    <x v="64"/>
    <n v="1186.1199999999999"/>
    <n v="826.31"/>
    <n v="359.80999999999995"/>
    <n v="49"/>
    <x v="0"/>
    <x v="0"/>
    <x v="1"/>
    <x v="2"/>
  </r>
  <r>
    <n v="162"/>
    <x v="50"/>
    <n v="1182.57"/>
    <n v="823.83"/>
    <n v="358.7399999999999"/>
    <n v="49"/>
    <x v="7"/>
    <x v="1"/>
    <x v="5"/>
    <x v="2"/>
  </r>
  <r>
    <n v="88"/>
    <x v="2"/>
    <n v="1179.03"/>
    <n v="821.37"/>
    <n v="357.65999999999997"/>
    <n v="49"/>
    <x v="1"/>
    <x v="2"/>
    <x v="12"/>
    <x v="2"/>
  </r>
  <r>
    <n v="29"/>
    <x v="8"/>
    <n v="1175.5"/>
    <n v="818.91"/>
    <n v="356.59000000000003"/>
    <n v="49"/>
    <x v="0"/>
    <x v="3"/>
    <x v="2"/>
    <x v="0"/>
  </r>
  <r>
    <n v="27"/>
    <x v="16"/>
    <n v="1171.99"/>
    <n v="816.46"/>
    <n v="355.53"/>
    <n v="49"/>
    <x v="7"/>
    <x v="4"/>
    <x v="1"/>
    <x v="2"/>
  </r>
  <r>
    <n v="202"/>
    <x v="34"/>
    <n v="1168.48"/>
    <n v="814.02"/>
    <n v="354.46000000000004"/>
    <n v="48"/>
    <x v="1"/>
    <x v="5"/>
    <x v="5"/>
    <x v="2"/>
  </r>
  <r>
    <n v="47"/>
    <x v="36"/>
    <n v="1164.99"/>
    <n v="811.59"/>
    <n v="353.4"/>
    <n v="48"/>
    <x v="0"/>
    <x v="6"/>
    <x v="8"/>
    <x v="2"/>
  </r>
  <r>
    <n v="62"/>
    <x v="65"/>
    <n v="1161.5"/>
    <n v="809.16"/>
    <n v="352.34000000000003"/>
    <n v="48"/>
    <x v="2"/>
    <x v="7"/>
    <x v="10"/>
    <x v="0"/>
  </r>
  <r>
    <n v="7"/>
    <x v="2"/>
    <n v="1158.03"/>
    <n v="806.74"/>
    <n v="351.28999999999996"/>
    <n v="48"/>
    <x v="1"/>
    <x v="7"/>
    <x v="9"/>
    <x v="2"/>
  </r>
  <r>
    <n v="146"/>
    <x v="66"/>
    <n v="1154.57"/>
    <n v="804.33"/>
    <n v="350.2399999999999"/>
    <n v="48"/>
    <x v="1"/>
    <x v="6"/>
    <x v="13"/>
    <x v="2"/>
  </r>
  <r>
    <n v="94"/>
    <x v="40"/>
    <n v="1151.1099999999999"/>
    <n v="801.92"/>
    <n v="349.18999999999994"/>
    <n v="48"/>
    <x v="9"/>
    <x v="0"/>
    <x v="8"/>
    <x v="2"/>
  </r>
  <r>
    <n v="48"/>
    <x v="52"/>
    <n v="1147.67"/>
    <n v="799.52"/>
    <n v="348.15000000000009"/>
    <n v="48"/>
    <x v="0"/>
    <x v="8"/>
    <x v="17"/>
    <x v="0"/>
  </r>
  <r>
    <n v="15"/>
    <x v="53"/>
    <n v="1144.24"/>
    <n v="797.13"/>
    <n v="347.11"/>
    <n v="47"/>
    <x v="6"/>
    <x v="6"/>
    <x v="2"/>
    <x v="2"/>
  </r>
  <r>
    <n v="177"/>
    <x v="2"/>
    <n v="1140.81"/>
    <n v="794.75"/>
    <n v="346.05999999999995"/>
    <n v="47"/>
    <x v="2"/>
    <x v="6"/>
    <x v="5"/>
    <x v="2"/>
  </r>
  <r>
    <n v="108"/>
    <x v="23"/>
    <n v="1137.4000000000001"/>
    <n v="792.37"/>
    <n v="345.03000000000009"/>
    <n v="47"/>
    <x v="2"/>
    <x v="8"/>
    <x v="5"/>
    <x v="2"/>
  </r>
  <r>
    <n v="25"/>
    <x v="2"/>
    <n v="1134"/>
    <n v="790"/>
    <n v="344"/>
    <n v="47"/>
    <x v="2"/>
    <x v="8"/>
    <x v="11"/>
    <x v="1"/>
  </r>
  <r>
    <n v="201"/>
    <x v="55"/>
    <n v="701.36"/>
    <n v="844.24"/>
    <n v="-142.88"/>
    <n v="34"/>
    <x v="1"/>
    <x v="7"/>
    <x v="2"/>
    <x v="2"/>
  </r>
  <r>
    <n v="190"/>
    <x v="54"/>
    <n v="764.62"/>
    <n v="1014.4"/>
    <n v="-249.77999999999997"/>
    <n v="51"/>
    <x v="7"/>
    <x v="6"/>
    <x v="2"/>
    <x v="2"/>
  </r>
  <r>
    <n v="32"/>
    <x v="6"/>
    <n v="1149"/>
    <n v="1475"/>
    <n v="-326"/>
    <n v="47"/>
    <x v="5"/>
    <x v="8"/>
    <x v="5"/>
    <x v="1"/>
  </r>
  <r>
    <n v="114"/>
    <x v="67"/>
    <n v="1152.45"/>
    <n v="1479.43"/>
    <n v="-326.98"/>
    <n v="47"/>
    <x v="5"/>
    <x v="6"/>
    <x v="6"/>
    <x v="0"/>
  </r>
  <r>
    <n v="187"/>
    <x v="46"/>
    <n v="1155.9000000000001"/>
    <n v="1483.86"/>
    <n v="-327.95999999999981"/>
    <n v="47"/>
    <x v="5"/>
    <x v="0"/>
    <x v="6"/>
    <x v="2"/>
  </r>
  <r>
    <n v="18"/>
    <x v="68"/>
    <n v="1159.3699999999999"/>
    <n v="1488.31"/>
    <n v="-328.94000000000005"/>
    <n v="47"/>
    <x v="0"/>
    <x v="6"/>
    <x v="8"/>
    <x v="0"/>
  </r>
  <r>
    <n v="53"/>
    <x v="44"/>
    <n v="1162.8499999999999"/>
    <n v="1492.78"/>
    <n v="-329.93000000000006"/>
    <n v="48"/>
    <x v="2"/>
    <x v="7"/>
    <x v="5"/>
    <x v="1"/>
  </r>
  <r>
    <n v="98"/>
    <x v="40"/>
    <n v="1166.3399999999999"/>
    <n v="1497.26"/>
    <n v="-330.92000000000007"/>
    <n v="48"/>
    <x v="2"/>
    <x v="6"/>
    <x v="5"/>
    <x v="0"/>
  </r>
  <r>
    <n v="157"/>
    <x v="66"/>
    <n v="1169.8399999999999"/>
    <n v="1501.75"/>
    <n v="-331.91000000000008"/>
    <n v="48"/>
    <x v="2"/>
    <x v="7"/>
    <x v="5"/>
    <x v="2"/>
  </r>
  <r>
    <n v="12"/>
    <x v="69"/>
    <n v="1173.3499999999999"/>
    <n v="1506.26"/>
    <n v="-332.91000000000008"/>
    <n v="48"/>
    <x v="8"/>
    <x v="7"/>
    <x v="11"/>
    <x v="0"/>
  </r>
  <r>
    <n v="83"/>
    <x v="65"/>
    <n v="1176.8699999999999"/>
    <n v="1510.77"/>
    <n v="-333.90000000000009"/>
    <n v="48"/>
    <x v="0"/>
    <x v="6"/>
    <x v="13"/>
    <x v="1"/>
  </r>
  <r>
    <n v="76"/>
    <x v="36"/>
    <n v="1180.4000000000001"/>
    <n v="1515.31"/>
    <n v="-334.90999999999985"/>
    <n v="48"/>
    <x v="7"/>
    <x v="7"/>
    <x v="5"/>
    <x v="0"/>
  </r>
  <r>
    <n v="2"/>
    <x v="34"/>
    <n v="1183.94"/>
    <n v="1519.85"/>
    <n v="-335.90999999999985"/>
    <n v="48"/>
    <x v="9"/>
    <x v="0"/>
    <x v="6"/>
    <x v="2"/>
  </r>
  <r>
    <n v="41"/>
    <x v="2"/>
    <n v="1187.49"/>
    <n v="1524.41"/>
    <n v="-336.92000000000007"/>
    <n v="49"/>
    <x v="1"/>
    <x v="8"/>
    <x v="2"/>
    <x v="0"/>
  </r>
  <r>
    <n v="45"/>
    <x v="8"/>
    <n v="1191.05"/>
    <n v="1528.98"/>
    <n v="-337.93000000000006"/>
    <n v="49"/>
    <x v="7"/>
    <x v="0"/>
    <x v="8"/>
    <x v="1"/>
  </r>
  <r>
    <n v="106"/>
    <x v="2"/>
    <n v="1194.6300000000001"/>
    <n v="1533.57"/>
    <n v="-338.93999999999983"/>
    <n v="49"/>
    <x v="9"/>
    <x v="7"/>
    <x v="10"/>
    <x v="0"/>
  </r>
  <r>
    <n v="163"/>
    <x v="4"/>
    <n v="1198.21"/>
    <n v="1538.17"/>
    <n v="-339.96000000000004"/>
    <n v="49"/>
    <x v="1"/>
    <x v="0"/>
    <x v="6"/>
    <x v="2"/>
  </r>
  <r>
    <n v="208"/>
    <x v="64"/>
    <n v="1201.81"/>
    <n v="1542.79"/>
    <n v="-340.98"/>
    <n v="49"/>
    <x v="7"/>
    <x v="8"/>
    <x v="2"/>
    <x v="0"/>
  </r>
  <r>
    <n v="161"/>
    <x v="13"/>
    <n v="1205.4100000000001"/>
    <n v="1547.42"/>
    <n v="-342.01"/>
    <n v="49"/>
    <x v="9"/>
    <x v="0"/>
    <x v="5"/>
    <x v="1"/>
  </r>
  <r>
    <n v="43"/>
    <x v="49"/>
    <n v="1209.03"/>
    <n v="1552.06"/>
    <n v="-343.03"/>
    <n v="49"/>
    <x v="1"/>
    <x v="7"/>
    <x v="2"/>
    <x v="0"/>
  </r>
  <r>
    <n v="90"/>
    <x v="63"/>
    <n v="1212.6500000000001"/>
    <n v="1556.71"/>
    <n v="-344.05999999999995"/>
    <n v="50"/>
    <x v="7"/>
    <x v="8"/>
    <x v="5"/>
    <x v="2"/>
  </r>
  <r>
    <n v="121"/>
    <x v="62"/>
    <n v="1216.29"/>
    <n v="1561.38"/>
    <n v="-345.09000000000015"/>
    <n v="50"/>
    <x v="9"/>
    <x v="8"/>
    <x v="5"/>
    <x v="0"/>
  </r>
  <r>
    <n v="150"/>
    <x v="32"/>
    <n v="1219.94"/>
    <n v="1566.07"/>
    <n v="-346.12999999999988"/>
    <n v="50"/>
    <x v="0"/>
    <x v="7"/>
    <x v="2"/>
    <x v="1"/>
  </r>
  <r>
    <n v="179"/>
    <x v="2"/>
    <n v="1223.5999999999999"/>
    <n v="1570.77"/>
    <n v="-347.17000000000007"/>
    <n v="50"/>
    <x v="7"/>
    <x v="6"/>
    <x v="7"/>
    <x v="0"/>
  </r>
  <r>
    <n v="210"/>
    <x v="61"/>
    <n v="1227.27"/>
    <n v="1575.48"/>
    <n v="-348.21000000000004"/>
    <n v="50"/>
    <x v="9"/>
    <x v="8"/>
    <x v="2"/>
    <x v="2"/>
  </r>
  <r>
    <n v="22"/>
    <x v="1"/>
    <n v="1230.95"/>
    <n v="1580.21"/>
    <n v="-349.26"/>
    <n v="50"/>
    <x v="0"/>
    <x v="6"/>
    <x v="4"/>
    <x v="0"/>
  </r>
  <r>
    <n v="91"/>
    <x v="60"/>
    <n v="1234.6500000000001"/>
    <n v="1584.95"/>
    <n v="-350.29999999999995"/>
    <n v="51"/>
    <x v="7"/>
    <x v="8"/>
    <x v="3"/>
    <x v="1"/>
  </r>
  <r>
    <n v="3"/>
    <x v="27"/>
    <n v="1238.3499999999999"/>
    <n v="1589.7"/>
    <n v="-351.35000000000014"/>
    <n v="51"/>
    <x v="9"/>
    <x v="0"/>
    <x v="3"/>
    <x v="0"/>
  </r>
  <r>
    <n v="75"/>
    <x v="24"/>
    <n v="1242.06"/>
    <n v="1594.47"/>
    <n v="-352.41000000000008"/>
    <n v="51"/>
    <x v="0"/>
    <x v="7"/>
    <x v="8"/>
    <x v="2"/>
  </r>
  <r>
    <n v="120"/>
    <x v="2"/>
    <n v="1245.79"/>
    <n v="1599.25"/>
    <n v="-353.46000000000004"/>
    <n v="51"/>
    <x v="7"/>
    <x v="6"/>
    <x v="0"/>
    <x v="0"/>
  </r>
  <r>
    <n v="149"/>
    <x v="25"/>
    <n v="1249.53"/>
    <n v="1604.05"/>
    <n v="-354.52"/>
    <n v="51"/>
    <x v="9"/>
    <x v="7"/>
    <x v="3"/>
    <x v="1"/>
  </r>
  <r>
    <n v="186"/>
    <x v="70"/>
    <n v="635.91"/>
    <n v="1004.58"/>
    <n v="-368.67000000000007"/>
    <n v="51"/>
    <x v="1"/>
    <x v="8"/>
    <x v="3"/>
    <x v="1"/>
  </r>
  <r>
    <n v="196"/>
    <x v="54"/>
    <n v="715.54"/>
    <n v="1239.0999999999999"/>
    <n v="-523.55999999999995"/>
    <n v="54"/>
    <x v="8"/>
    <x v="0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chartFormat="7">
  <location ref="A2:E16" firstHeaderRow="0" firstDataRow="1" firstDataCol="1"/>
  <pivotFields count="10">
    <pivotField showAll="0" defaultSubtotal="0"/>
    <pivotField axis="axisRow" numFmtId="165" showAll="0">
      <items count="2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0"/>
        <item x="20"/>
        <item x="21"/>
        <item t="default"/>
      </items>
    </pivotField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 defaultSubtotal="0"/>
    <pivotField showAll="0" defaultSubtotal="0"/>
    <pivotField showAll="0" defaultSubtotal="0"/>
  </pivotFields>
  <rowFields count="1">
    <field x="1"/>
  </rowFields>
  <rowItems count="14">
    <i>
      <x/>
    </i>
    <i>
      <x v="7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om van Sales" fld="2" baseField="0" baseItem="0"/>
    <dataField name="Som van Expenses" fld="3" baseField="0" baseItem="0"/>
    <dataField name="Som van Profits" fld="4" baseField="0" baseItem="0"/>
    <dataField name="Som van No. of Customers" fld="5" baseField="0" baseItem="0"/>
  </dataFields>
  <chartFormats count="4">
    <chartFormat chart="6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" format="7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Draaitabel1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chartFormat="5">
  <location ref="A2:E84" firstHeaderRow="1" firstDataRow="2" firstDataCol="1"/>
  <pivotFields count="10">
    <pivotField showAll="0" defaultSubtotal="0"/>
    <pivotField axis="axisRow" numFmtId="165" showAll="0">
      <items count="2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0"/>
        <item x="20"/>
        <item x="21"/>
        <item t="default"/>
      </items>
    </pivotField>
    <pivotField numFmtId="164" showAll="0"/>
    <pivotField numFmtId="164" showAll="0"/>
    <pivotField dataField="1" numFmtId="164" showAll="0"/>
    <pivotField showAll="0"/>
    <pivotField showAll="0"/>
    <pivotField axis="axisRow" showAll="0" defaultSubtotal="0">
      <items count="15">
        <item x="1"/>
        <item x="5"/>
        <item x="4"/>
        <item x="3"/>
        <item x="2"/>
        <item x="0"/>
        <item m="1" x="14"/>
        <item x="6"/>
        <item x="7"/>
        <item x="8"/>
        <item x="9"/>
        <item x="10"/>
        <item x="11"/>
        <item x="12"/>
        <item x="13"/>
      </items>
    </pivotField>
    <pivotField showAll="0" defaultSubtotal="0"/>
    <pivotField axis="axisCol" showAll="0" defaultSubtotal="0">
      <items count="3">
        <item x="1"/>
        <item x="2"/>
        <item x="0"/>
      </items>
    </pivotField>
  </pivotFields>
  <rowFields count="2">
    <field x="7"/>
    <field x="1"/>
  </rowFields>
  <rowItems count="81">
    <i>
      <x/>
    </i>
    <i r="1">
      <x v="16"/>
    </i>
    <i r="1">
      <x v="17"/>
    </i>
    <i r="1">
      <x v="18"/>
    </i>
    <i>
      <x v="1"/>
    </i>
    <i r="1">
      <x/>
    </i>
    <i r="1">
      <x v="7"/>
    </i>
    <i r="1">
      <x v="15"/>
    </i>
    <i>
      <x v="2"/>
    </i>
    <i r="1">
      <x v="12"/>
    </i>
    <i r="1">
      <x v="15"/>
    </i>
    <i r="1">
      <x v="16"/>
    </i>
    <i r="1">
      <x v="17"/>
    </i>
    <i>
      <x v="3"/>
    </i>
    <i r="1">
      <x v="13"/>
    </i>
    <i r="1">
      <x v="17"/>
    </i>
    <i r="1">
      <x v="18"/>
    </i>
    <i>
      <x v="4"/>
    </i>
    <i r="1">
      <x v="12"/>
    </i>
    <i r="1">
      <x v="18"/>
    </i>
    <i>
      <x v="5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18"/>
    </i>
    <i>
      <x v="7"/>
    </i>
    <i r="1">
      <x v="10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20"/>
    </i>
    <i>
      <x v="8"/>
    </i>
    <i r="1">
      <x v="7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18"/>
    </i>
    <i>
      <x v="9"/>
    </i>
    <i r="1">
      <x/>
    </i>
    <i r="1">
      <x v="7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18"/>
    </i>
    <i>
      <x v="10"/>
    </i>
    <i r="1">
      <x v="9"/>
    </i>
    <i r="1">
      <x v="12"/>
    </i>
    <i r="1">
      <x v="17"/>
    </i>
    <i>
      <x v="11"/>
    </i>
    <i r="1">
      <x v="14"/>
    </i>
    <i r="1">
      <x v="17"/>
    </i>
    <i r="1">
      <x v="18"/>
    </i>
    <i>
      <x v="12"/>
    </i>
    <i r="1">
      <x v="17"/>
    </i>
    <i r="1">
      <x v="18"/>
    </i>
    <i>
      <x v="13"/>
    </i>
    <i r="1">
      <x v="12"/>
    </i>
    <i r="1">
      <x v="16"/>
    </i>
    <i>
      <x v="14"/>
    </i>
    <i r="1">
      <x v="14"/>
    </i>
    <i r="1">
      <x v="18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Som van Profit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Draaitabel1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chartFormat="5">
  <location ref="A2:L256" firstHeaderRow="1" firstDataRow="2" firstDataCol="1"/>
  <pivotFields count="10">
    <pivotField showAll="0" defaultSubtotal="0"/>
    <pivotField axis="axisRow" numFmtId="165" showAll="0">
      <items count="2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0"/>
        <item x="20"/>
        <item x="21"/>
        <item t="default"/>
      </items>
    </pivotField>
    <pivotField numFmtId="164" showAll="0"/>
    <pivotField numFmtId="164" showAll="0"/>
    <pivotField dataField="1" numFmtId="164" showAll="0"/>
    <pivotField showAll="0"/>
    <pivotField axis="axisCol" showAll="0">
      <items count="11">
        <item x="9"/>
        <item x="2"/>
        <item x="3"/>
        <item x="5"/>
        <item x="0"/>
        <item x="8"/>
        <item x="1"/>
        <item x="4"/>
        <item x="6"/>
        <item x="7"/>
        <item t="default"/>
      </items>
    </pivotField>
    <pivotField axis="axisRow" showAll="0" defaultSubtotal="0">
      <items count="15">
        <item x="1"/>
        <item x="5"/>
        <item x="4"/>
        <item x="3"/>
        <item x="2"/>
        <item x="0"/>
        <item m="1" x="14"/>
        <item x="6"/>
        <item x="7"/>
        <item x="8"/>
        <item x="9"/>
        <item x="10"/>
        <item x="11"/>
        <item x="12"/>
        <item x="13"/>
      </items>
    </pivotField>
    <pivotField axis="axisRow" showAll="0" defaultSubtotal="0">
      <items count="18">
        <item x="5"/>
        <item x="6"/>
        <item x="9"/>
        <item x="7"/>
        <item x="14"/>
        <item x="4"/>
        <item x="1"/>
        <item x="2"/>
        <item x="3"/>
        <item x="16"/>
        <item x="8"/>
        <item x="11"/>
        <item x="12"/>
        <item x="0"/>
        <item x="17"/>
        <item x="10"/>
        <item x="13"/>
        <item x="15"/>
      </items>
    </pivotField>
    <pivotField showAll="0" defaultSubtotal="0"/>
  </pivotFields>
  <rowFields count="3">
    <field x="1"/>
    <field x="8"/>
    <field x="7"/>
  </rowFields>
  <rowItems count="253">
    <i>
      <x/>
    </i>
    <i r="1">
      <x v="14"/>
    </i>
    <i r="2">
      <x v="9"/>
    </i>
    <i r="1">
      <x v="17"/>
    </i>
    <i r="2">
      <x v="1"/>
    </i>
    <i>
      <x v="7"/>
    </i>
    <i r="1">
      <x v="8"/>
    </i>
    <i r="2">
      <x v="1"/>
    </i>
    <i r="2">
      <x v="8"/>
    </i>
    <i r="2">
      <x v="9"/>
    </i>
    <i>
      <x v="9"/>
    </i>
    <i r="1">
      <x/>
    </i>
    <i r="2">
      <x v="5"/>
    </i>
    <i r="1">
      <x v="3"/>
    </i>
    <i r="2">
      <x v="5"/>
    </i>
    <i r="1">
      <x v="6"/>
    </i>
    <i r="2">
      <x v="10"/>
    </i>
    <i r="1">
      <x v="7"/>
    </i>
    <i r="2">
      <x v="9"/>
    </i>
    <i r="1">
      <x v="8"/>
    </i>
    <i r="2">
      <x v="8"/>
    </i>
    <i>
      <x v="10"/>
    </i>
    <i r="1">
      <x v="3"/>
    </i>
    <i r="2">
      <x v="5"/>
    </i>
    <i r="1">
      <x v="5"/>
    </i>
    <i r="2">
      <x v="7"/>
    </i>
    <i r="1">
      <x v="6"/>
    </i>
    <i r="2">
      <x v="8"/>
    </i>
    <i r="1">
      <x v="8"/>
    </i>
    <i r="2">
      <x v="9"/>
    </i>
    <i>
      <x v="11"/>
    </i>
    <i r="1">
      <x v="1"/>
    </i>
    <i r="2">
      <x v="5"/>
    </i>
    <i r="1">
      <x v="3"/>
    </i>
    <i r="2">
      <x v="9"/>
    </i>
    <i r="1">
      <x v="6"/>
    </i>
    <i r="2">
      <x v="8"/>
    </i>
    <i r="1">
      <x v="7"/>
    </i>
    <i r="2">
      <x v="8"/>
    </i>
    <i>
      <x v="12"/>
    </i>
    <i r="1">
      <x v="3"/>
    </i>
    <i r="2">
      <x v="13"/>
    </i>
    <i r="1">
      <x v="6"/>
    </i>
    <i r="2">
      <x v="2"/>
    </i>
    <i r="1">
      <x v="10"/>
    </i>
    <i r="2">
      <x v="4"/>
    </i>
    <i r="2">
      <x v="7"/>
    </i>
    <i r="2">
      <x v="10"/>
    </i>
    <i>
      <x v="13"/>
    </i>
    <i r="1">
      <x/>
    </i>
    <i r="2">
      <x v="5"/>
    </i>
    <i r="2">
      <x v="8"/>
    </i>
    <i r="1">
      <x v="1"/>
    </i>
    <i r="2">
      <x v="5"/>
    </i>
    <i r="2">
      <x v="7"/>
    </i>
    <i r="1">
      <x v="2"/>
    </i>
    <i r="2">
      <x v="9"/>
    </i>
    <i r="1">
      <x v="3"/>
    </i>
    <i r="2">
      <x v="5"/>
    </i>
    <i r="2">
      <x v="9"/>
    </i>
    <i r="1">
      <x v="6"/>
    </i>
    <i r="2">
      <x v="3"/>
    </i>
    <i r="1">
      <x v="7"/>
    </i>
    <i r="2">
      <x v="8"/>
    </i>
    <i r="1">
      <x v="10"/>
    </i>
    <i r="2">
      <x v="7"/>
    </i>
    <i r="1">
      <x v="11"/>
    </i>
    <i r="2">
      <x v="9"/>
    </i>
    <i r="1">
      <x v="12"/>
    </i>
    <i r="2">
      <x v="8"/>
    </i>
    <i>
      <x v="14"/>
    </i>
    <i r="1">
      <x/>
    </i>
    <i r="2">
      <x v="9"/>
    </i>
    <i r="1">
      <x v="4"/>
    </i>
    <i r="2">
      <x v="5"/>
    </i>
    <i r="2">
      <x v="7"/>
    </i>
    <i r="1">
      <x v="6"/>
    </i>
    <i r="2">
      <x v="5"/>
    </i>
    <i r="2">
      <x v="7"/>
    </i>
    <i r="2">
      <x v="8"/>
    </i>
    <i r="1">
      <x v="7"/>
    </i>
    <i r="2">
      <x v="5"/>
    </i>
    <i r="2">
      <x v="7"/>
    </i>
    <i r="2">
      <x v="8"/>
    </i>
    <i r="2">
      <x v="9"/>
    </i>
    <i r="1">
      <x v="9"/>
    </i>
    <i r="2">
      <x v="9"/>
    </i>
    <i r="1">
      <x v="10"/>
    </i>
    <i r="2">
      <x v="7"/>
    </i>
    <i r="2">
      <x v="11"/>
    </i>
    <i r="1">
      <x v="11"/>
    </i>
    <i r="2">
      <x v="9"/>
    </i>
    <i r="1">
      <x v="13"/>
    </i>
    <i r="2">
      <x v="7"/>
    </i>
    <i r="1">
      <x v="16"/>
    </i>
    <i r="2">
      <x v="14"/>
    </i>
    <i>
      <x v="15"/>
    </i>
    <i r="1">
      <x/>
    </i>
    <i r="2">
      <x v="1"/>
    </i>
    <i r="2">
      <x v="5"/>
    </i>
    <i r="2">
      <x v="9"/>
    </i>
    <i r="1">
      <x v="1"/>
    </i>
    <i r="2">
      <x v="5"/>
    </i>
    <i r="1">
      <x v="2"/>
    </i>
    <i r="2">
      <x v="9"/>
    </i>
    <i r="1">
      <x v="3"/>
    </i>
    <i r="2">
      <x v="7"/>
    </i>
    <i r="2">
      <x v="8"/>
    </i>
    <i r="1">
      <x v="6"/>
    </i>
    <i r="2">
      <x v="7"/>
    </i>
    <i r="1">
      <x v="7"/>
    </i>
    <i r="2">
      <x v="1"/>
    </i>
    <i r="2">
      <x v="7"/>
    </i>
    <i r="2">
      <x v="8"/>
    </i>
    <i r="1">
      <x v="8"/>
    </i>
    <i r="2">
      <x v="5"/>
    </i>
    <i r="2">
      <x v="8"/>
    </i>
    <i r="1">
      <x v="10"/>
    </i>
    <i r="2">
      <x v="2"/>
    </i>
    <i r="2">
      <x v="7"/>
    </i>
    <i r="1">
      <x v="11"/>
    </i>
    <i r="2">
      <x v="8"/>
    </i>
    <i r="1">
      <x v="12"/>
    </i>
    <i r="2">
      <x v="8"/>
    </i>
    <i r="1">
      <x v="15"/>
    </i>
    <i r="2">
      <x v="8"/>
    </i>
    <i r="1">
      <x v="16"/>
    </i>
    <i r="2">
      <x v="7"/>
    </i>
    <i>
      <x v="16"/>
    </i>
    <i r="1">
      <x/>
    </i>
    <i r="2">
      <x v="7"/>
    </i>
    <i r="1">
      <x v="1"/>
    </i>
    <i r="2">
      <x v="5"/>
    </i>
    <i r="2">
      <x v="9"/>
    </i>
    <i r="2">
      <x v="13"/>
    </i>
    <i r="1">
      <x v="2"/>
    </i>
    <i r="2">
      <x v="7"/>
    </i>
    <i r="1">
      <x v="3"/>
    </i>
    <i r="2">
      <x v="5"/>
    </i>
    <i r="2">
      <x v="8"/>
    </i>
    <i r="2">
      <x v="9"/>
    </i>
    <i r="1">
      <x v="6"/>
    </i>
    <i r="2">
      <x/>
    </i>
    <i r="2">
      <x v="2"/>
    </i>
    <i r="2">
      <x v="5"/>
    </i>
    <i r="2">
      <x v="7"/>
    </i>
    <i r="2">
      <x v="8"/>
    </i>
    <i r="2">
      <x v="13"/>
    </i>
    <i r="1">
      <x v="7"/>
    </i>
    <i r="2">
      <x v="5"/>
    </i>
    <i r="2">
      <x v="7"/>
    </i>
    <i r="2">
      <x v="8"/>
    </i>
    <i r="2">
      <x v="9"/>
    </i>
    <i r="1">
      <x v="10"/>
    </i>
    <i r="2">
      <x v="5"/>
    </i>
    <i r="2">
      <x v="8"/>
    </i>
    <i r="2">
      <x v="9"/>
    </i>
    <i>
      <x v="17"/>
    </i>
    <i r="1">
      <x/>
    </i>
    <i r="2">
      <x/>
    </i>
    <i r="2">
      <x v="2"/>
    </i>
    <i r="2">
      <x v="8"/>
    </i>
    <i r="2">
      <x v="9"/>
    </i>
    <i r="2">
      <x v="12"/>
    </i>
    <i r="1">
      <x v="1"/>
    </i>
    <i r="2">
      <x v="5"/>
    </i>
    <i r="2">
      <x v="7"/>
    </i>
    <i r="2">
      <x v="9"/>
    </i>
    <i r="1">
      <x v="2"/>
    </i>
    <i r="2">
      <x v="9"/>
    </i>
    <i r="1">
      <x v="5"/>
    </i>
    <i r="2">
      <x v="7"/>
    </i>
    <i r="2">
      <x v="8"/>
    </i>
    <i r="2">
      <x v="9"/>
    </i>
    <i r="1">
      <x v="6"/>
    </i>
    <i r="2">
      <x/>
    </i>
    <i r="2">
      <x v="8"/>
    </i>
    <i r="2">
      <x v="9"/>
    </i>
    <i r="1">
      <x v="7"/>
    </i>
    <i r="2">
      <x v="3"/>
    </i>
    <i r="2">
      <x v="5"/>
    </i>
    <i r="2">
      <x v="9"/>
    </i>
    <i r="2">
      <x v="10"/>
    </i>
    <i r="2">
      <x v="11"/>
    </i>
    <i r="1">
      <x v="10"/>
    </i>
    <i r="2">
      <x v="5"/>
    </i>
    <i r="2">
      <x v="8"/>
    </i>
    <i r="1">
      <x v="16"/>
    </i>
    <i r="2">
      <x v="7"/>
    </i>
    <i>
      <x v="18"/>
    </i>
    <i r="1">
      <x/>
    </i>
    <i r="2">
      <x v="5"/>
    </i>
    <i r="2">
      <x v="7"/>
    </i>
    <i r="2">
      <x v="8"/>
    </i>
    <i r="2">
      <x v="9"/>
    </i>
    <i r="2">
      <x v="14"/>
    </i>
    <i r="1">
      <x v="1"/>
    </i>
    <i r="2">
      <x v="5"/>
    </i>
    <i r="2">
      <x v="8"/>
    </i>
    <i r="1">
      <x v="2"/>
    </i>
    <i r="2">
      <x v="7"/>
    </i>
    <i r="2">
      <x v="8"/>
    </i>
    <i r="1">
      <x v="3"/>
    </i>
    <i r="2">
      <x v="7"/>
    </i>
    <i r="2">
      <x v="8"/>
    </i>
    <i r="2">
      <x v="9"/>
    </i>
    <i r="1">
      <x v="6"/>
    </i>
    <i r="2">
      <x v="5"/>
    </i>
    <i r="2">
      <x v="7"/>
    </i>
    <i r="2">
      <x v="9"/>
    </i>
    <i r="2">
      <x v="12"/>
    </i>
    <i r="1">
      <x v="7"/>
    </i>
    <i r="2">
      <x v="3"/>
    </i>
    <i r="2">
      <x v="5"/>
    </i>
    <i r="2">
      <x v="7"/>
    </i>
    <i r="2">
      <x v="8"/>
    </i>
    <i r="2">
      <x v="9"/>
    </i>
    <i r="2">
      <x v="12"/>
    </i>
    <i r="2">
      <x v="14"/>
    </i>
    <i r="1">
      <x v="8"/>
    </i>
    <i r="2">
      <x v="9"/>
    </i>
    <i r="1">
      <x v="10"/>
    </i>
    <i r="2">
      <x v="4"/>
    </i>
    <i r="2">
      <x v="5"/>
    </i>
    <i r="2">
      <x v="8"/>
    </i>
    <i r="2">
      <x v="9"/>
    </i>
    <i r="1">
      <x v="11"/>
    </i>
    <i r="2">
      <x v="8"/>
    </i>
    <i r="2">
      <x v="9"/>
    </i>
    <i r="2">
      <x v="11"/>
    </i>
    <i r="1">
      <x v="12"/>
    </i>
    <i r="2">
      <x/>
    </i>
    <i r="2">
      <x v="4"/>
    </i>
    <i r="2">
      <x v="8"/>
    </i>
    <i r="2">
      <x v="9"/>
    </i>
    <i r="1">
      <x v="13"/>
    </i>
    <i r="2">
      <x v="4"/>
    </i>
    <i r="2">
      <x v="5"/>
    </i>
    <i r="2">
      <x v="7"/>
    </i>
    <i r="2">
      <x v="8"/>
    </i>
    <i r="2">
      <x v="9"/>
    </i>
    <i r="1">
      <x v="15"/>
    </i>
    <i r="2">
      <x v="3"/>
    </i>
    <i r="2">
      <x v="5"/>
    </i>
    <i r="2">
      <x v="8"/>
    </i>
    <i r="2">
      <x v="9"/>
    </i>
    <i r="1">
      <x v="16"/>
    </i>
    <i r="2">
      <x v="5"/>
    </i>
    <i r="2">
      <x v="8"/>
    </i>
    <i>
      <x v="20"/>
    </i>
    <i r="1">
      <x v="13"/>
    </i>
    <i r="2">
      <x v="7"/>
    </i>
    <i t="grand">
      <x/>
    </i>
  </rowItems>
  <colFields count="1">
    <field x="6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om van Profit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Draaitabel1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chartFormat="5">
  <location ref="A2:L159" firstHeaderRow="1" firstDataRow="2" firstDataCol="1"/>
  <pivotFields count="10">
    <pivotField showAll="0" defaultSubtotal="0"/>
    <pivotField axis="axisRow" numFmtId="165" showAll="0">
      <items count="2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0"/>
        <item x="20"/>
        <item x="21"/>
        <item t="default"/>
      </items>
    </pivotField>
    <pivotField numFmtId="164" showAll="0"/>
    <pivotField numFmtId="164" showAll="0"/>
    <pivotField dataField="1" numFmtId="164" showAll="0"/>
    <pivotField showAll="0"/>
    <pivotField axis="axisCol" showAll="0">
      <items count="11">
        <item x="9"/>
        <item x="2"/>
        <item x="3"/>
        <item x="5"/>
        <item x="0"/>
        <item x="8"/>
        <item x="1"/>
        <item x="4"/>
        <item x="6"/>
        <item x="7"/>
        <item t="default"/>
      </items>
    </pivotField>
    <pivotField axis="axisRow" showAll="0" defaultSubtotal="0">
      <items count="15">
        <item x="1"/>
        <item x="5"/>
        <item x="4"/>
        <item x="3"/>
        <item x="2"/>
        <item x="0"/>
        <item m="1" x="14"/>
        <item x="6"/>
        <item x="7"/>
        <item x="8"/>
        <item x="9"/>
        <item x="10"/>
        <item x="11"/>
        <item x="12"/>
        <item x="13"/>
      </items>
    </pivotField>
    <pivotField showAll="0" defaultSubtotal="0"/>
    <pivotField axis="axisRow" showAll="0" defaultSubtotal="0">
      <items count="3">
        <item x="1"/>
        <item x="2"/>
        <item x="0"/>
      </items>
    </pivotField>
  </pivotFields>
  <rowFields count="3">
    <field x="1"/>
    <field x="9"/>
    <field x="7"/>
  </rowFields>
  <rowItems count="156">
    <i>
      <x/>
    </i>
    <i r="1">
      <x v="2"/>
    </i>
    <i r="2">
      <x v="1"/>
    </i>
    <i r="2">
      <x v="9"/>
    </i>
    <i>
      <x v="7"/>
    </i>
    <i r="1">
      <x/>
    </i>
    <i r="2">
      <x v="1"/>
    </i>
    <i r="2">
      <x v="8"/>
    </i>
    <i r="2">
      <x v="9"/>
    </i>
    <i>
      <x v="9"/>
    </i>
    <i r="1">
      <x/>
    </i>
    <i r="2">
      <x v="5"/>
    </i>
    <i r="2">
      <x v="8"/>
    </i>
    <i r="1">
      <x v="1"/>
    </i>
    <i r="2">
      <x v="9"/>
    </i>
    <i r="1">
      <x v="2"/>
    </i>
    <i r="2">
      <x v="5"/>
    </i>
    <i r="2">
      <x v="10"/>
    </i>
    <i>
      <x v="10"/>
    </i>
    <i r="1">
      <x/>
    </i>
    <i r="2">
      <x v="5"/>
    </i>
    <i r="2">
      <x v="9"/>
    </i>
    <i r="1">
      <x v="1"/>
    </i>
    <i r="2">
      <x v="8"/>
    </i>
    <i r="1">
      <x v="2"/>
    </i>
    <i r="2">
      <x v="7"/>
    </i>
    <i>
      <x v="11"/>
    </i>
    <i r="1">
      <x v="1"/>
    </i>
    <i r="2">
      <x v="5"/>
    </i>
    <i r="2">
      <x v="8"/>
    </i>
    <i r="2">
      <x v="9"/>
    </i>
    <i r="1">
      <x v="2"/>
    </i>
    <i r="2">
      <x v="5"/>
    </i>
    <i>
      <x v="12"/>
    </i>
    <i r="1">
      <x/>
    </i>
    <i r="2">
      <x v="4"/>
    </i>
    <i r="2">
      <x v="13"/>
    </i>
    <i r="1">
      <x v="1"/>
    </i>
    <i r="2">
      <x v="2"/>
    </i>
    <i r="2">
      <x v="7"/>
    </i>
    <i r="2">
      <x v="10"/>
    </i>
    <i>
      <x v="13"/>
    </i>
    <i r="1">
      <x/>
    </i>
    <i r="2">
      <x v="5"/>
    </i>
    <i r="2">
      <x v="7"/>
    </i>
    <i r="2">
      <x v="9"/>
    </i>
    <i r="1">
      <x v="1"/>
    </i>
    <i r="2">
      <x v="3"/>
    </i>
    <i r="2">
      <x v="7"/>
    </i>
    <i r="2">
      <x v="8"/>
    </i>
    <i r="2">
      <x v="9"/>
    </i>
    <i r="1">
      <x v="2"/>
    </i>
    <i r="2">
      <x v="7"/>
    </i>
    <i r="2">
      <x v="8"/>
    </i>
    <i>
      <x v="14"/>
    </i>
    <i r="1">
      <x/>
    </i>
    <i r="2">
      <x v="8"/>
    </i>
    <i r="2">
      <x v="9"/>
    </i>
    <i r="2">
      <x v="11"/>
    </i>
    <i r="1">
      <x v="1"/>
    </i>
    <i r="2">
      <x v="5"/>
    </i>
    <i r="2">
      <x v="7"/>
    </i>
    <i r="2">
      <x v="8"/>
    </i>
    <i r="2">
      <x v="14"/>
    </i>
    <i r="1">
      <x v="2"/>
    </i>
    <i r="2">
      <x v="5"/>
    </i>
    <i r="2">
      <x v="7"/>
    </i>
    <i r="2">
      <x v="9"/>
    </i>
    <i>
      <x v="15"/>
    </i>
    <i r="1">
      <x/>
    </i>
    <i r="2">
      <x v="1"/>
    </i>
    <i r="2">
      <x v="2"/>
    </i>
    <i r="2">
      <x v="5"/>
    </i>
    <i r="2">
      <x v="7"/>
    </i>
    <i r="2">
      <x v="8"/>
    </i>
    <i r="2">
      <x v="9"/>
    </i>
    <i r="1">
      <x v="1"/>
    </i>
    <i r="2">
      <x v="1"/>
    </i>
    <i r="2">
      <x v="5"/>
    </i>
    <i r="2">
      <x v="7"/>
    </i>
    <i r="2">
      <x v="8"/>
    </i>
    <i r="1">
      <x v="2"/>
    </i>
    <i r="2">
      <x v="5"/>
    </i>
    <i r="2">
      <x v="7"/>
    </i>
    <i r="2">
      <x v="8"/>
    </i>
    <i r="2">
      <x v="9"/>
    </i>
    <i>
      <x v="16"/>
    </i>
    <i r="1">
      <x/>
    </i>
    <i r="2">
      <x v="5"/>
    </i>
    <i r="2">
      <x v="7"/>
    </i>
    <i r="2">
      <x v="8"/>
    </i>
    <i r="1">
      <x v="1"/>
    </i>
    <i r="2">
      <x/>
    </i>
    <i r="2">
      <x v="2"/>
    </i>
    <i r="2">
      <x v="5"/>
    </i>
    <i r="2">
      <x v="7"/>
    </i>
    <i r="2">
      <x v="8"/>
    </i>
    <i r="2">
      <x v="9"/>
    </i>
    <i r="2">
      <x v="13"/>
    </i>
    <i r="1">
      <x v="2"/>
    </i>
    <i r="2">
      <x v="7"/>
    </i>
    <i r="2">
      <x v="8"/>
    </i>
    <i r="2">
      <x v="9"/>
    </i>
    <i r="2">
      <x v="13"/>
    </i>
    <i>
      <x v="17"/>
    </i>
    <i r="1">
      <x/>
    </i>
    <i r="2">
      <x/>
    </i>
    <i r="2">
      <x v="2"/>
    </i>
    <i r="2">
      <x v="5"/>
    </i>
    <i r="2">
      <x v="7"/>
    </i>
    <i r="2">
      <x v="8"/>
    </i>
    <i r="2">
      <x v="9"/>
    </i>
    <i r="2">
      <x v="12"/>
    </i>
    <i r="1">
      <x v="1"/>
    </i>
    <i r="2">
      <x/>
    </i>
    <i r="2">
      <x v="3"/>
    </i>
    <i r="2">
      <x v="5"/>
    </i>
    <i r="2">
      <x v="7"/>
    </i>
    <i r="2">
      <x v="8"/>
    </i>
    <i r="2">
      <x v="9"/>
    </i>
    <i r="2">
      <x v="10"/>
    </i>
    <i r="2">
      <x v="11"/>
    </i>
    <i r="1">
      <x v="2"/>
    </i>
    <i r="2">
      <x v="7"/>
    </i>
    <i r="2">
      <x v="8"/>
    </i>
    <i r="2">
      <x v="9"/>
    </i>
    <i>
      <x v="18"/>
    </i>
    <i r="1">
      <x/>
    </i>
    <i r="2">
      <x v="4"/>
    </i>
    <i r="2">
      <x v="5"/>
    </i>
    <i r="2">
      <x v="7"/>
    </i>
    <i r="2">
      <x v="8"/>
    </i>
    <i r="2">
      <x v="9"/>
    </i>
    <i r="2">
      <x v="11"/>
    </i>
    <i r="1">
      <x v="1"/>
    </i>
    <i r="2">
      <x v="3"/>
    </i>
    <i r="2">
      <x v="4"/>
    </i>
    <i r="2">
      <x v="5"/>
    </i>
    <i r="2">
      <x v="7"/>
    </i>
    <i r="2">
      <x v="8"/>
    </i>
    <i r="2">
      <x v="9"/>
    </i>
    <i r="2">
      <x v="12"/>
    </i>
    <i r="1">
      <x v="2"/>
    </i>
    <i r="2">
      <x/>
    </i>
    <i r="2">
      <x v="3"/>
    </i>
    <i r="2">
      <x v="4"/>
    </i>
    <i r="2">
      <x v="5"/>
    </i>
    <i r="2">
      <x v="7"/>
    </i>
    <i r="2">
      <x v="8"/>
    </i>
    <i r="2">
      <x v="9"/>
    </i>
    <i r="2">
      <x v="12"/>
    </i>
    <i r="2">
      <x v="14"/>
    </i>
    <i>
      <x v="20"/>
    </i>
    <i r="1">
      <x v="2"/>
    </i>
    <i r="2">
      <x v="7"/>
    </i>
    <i t="grand">
      <x/>
    </i>
  </rowItems>
  <colFields count="1">
    <field x="6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om van Profit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Draaitabel1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chartFormat="5">
  <location ref="A2:L159" firstHeaderRow="1" firstDataRow="2" firstDataCol="1"/>
  <pivotFields count="10">
    <pivotField showAll="0" defaultSubtotal="0"/>
    <pivotField axis="axisRow" numFmtId="165" showAll="0">
      <items count="2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0"/>
        <item x="20"/>
        <item x="21"/>
        <item t="default"/>
      </items>
    </pivotField>
    <pivotField dataField="1" numFmtId="164" showAll="0"/>
    <pivotField numFmtId="164" showAll="0"/>
    <pivotField numFmtId="164" showAll="0"/>
    <pivotField showAll="0"/>
    <pivotField axis="axisCol" showAll="0">
      <items count="11">
        <item x="9"/>
        <item x="2"/>
        <item x="3"/>
        <item x="5"/>
        <item x="0"/>
        <item x="8"/>
        <item x="1"/>
        <item x="4"/>
        <item x="6"/>
        <item x="7"/>
        <item t="default"/>
      </items>
    </pivotField>
    <pivotField axis="axisRow" showAll="0" defaultSubtotal="0">
      <items count="15">
        <item x="1"/>
        <item x="5"/>
        <item x="4"/>
        <item x="3"/>
        <item x="2"/>
        <item x="0"/>
        <item m="1" x="14"/>
        <item x="6"/>
        <item x="7"/>
        <item x="8"/>
        <item x="9"/>
        <item x="10"/>
        <item x="11"/>
        <item x="12"/>
        <item x="13"/>
      </items>
    </pivotField>
    <pivotField showAll="0" defaultSubtotal="0"/>
    <pivotField axis="axisRow" showAll="0" defaultSubtotal="0">
      <items count="3">
        <item x="1"/>
        <item x="2"/>
        <item x="0"/>
      </items>
    </pivotField>
  </pivotFields>
  <rowFields count="3">
    <field x="1"/>
    <field x="9"/>
    <field x="7"/>
  </rowFields>
  <rowItems count="156">
    <i>
      <x/>
    </i>
    <i r="1">
      <x v="2"/>
    </i>
    <i r="2">
      <x v="1"/>
    </i>
    <i r="2">
      <x v="9"/>
    </i>
    <i>
      <x v="7"/>
    </i>
    <i r="1">
      <x/>
    </i>
    <i r="2">
      <x v="1"/>
    </i>
    <i r="2">
      <x v="8"/>
    </i>
    <i r="2">
      <x v="9"/>
    </i>
    <i>
      <x v="9"/>
    </i>
    <i r="1">
      <x/>
    </i>
    <i r="2">
      <x v="5"/>
    </i>
    <i r="2">
      <x v="8"/>
    </i>
    <i r="1">
      <x v="1"/>
    </i>
    <i r="2">
      <x v="9"/>
    </i>
    <i r="1">
      <x v="2"/>
    </i>
    <i r="2">
      <x v="5"/>
    </i>
    <i r="2">
      <x v="10"/>
    </i>
    <i>
      <x v="10"/>
    </i>
    <i r="1">
      <x/>
    </i>
    <i r="2">
      <x v="5"/>
    </i>
    <i r="2">
      <x v="9"/>
    </i>
    <i r="1">
      <x v="1"/>
    </i>
    <i r="2">
      <x v="8"/>
    </i>
    <i r="1">
      <x v="2"/>
    </i>
    <i r="2">
      <x v="7"/>
    </i>
    <i>
      <x v="11"/>
    </i>
    <i r="1">
      <x v="1"/>
    </i>
    <i r="2">
      <x v="5"/>
    </i>
    <i r="2">
      <x v="8"/>
    </i>
    <i r="2">
      <x v="9"/>
    </i>
    <i r="1">
      <x v="2"/>
    </i>
    <i r="2">
      <x v="5"/>
    </i>
    <i>
      <x v="12"/>
    </i>
    <i r="1">
      <x/>
    </i>
    <i r="2">
      <x v="4"/>
    </i>
    <i r="2">
      <x v="13"/>
    </i>
    <i r="1">
      <x v="1"/>
    </i>
    <i r="2">
      <x v="2"/>
    </i>
    <i r="2">
      <x v="7"/>
    </i>
    <i r="2">
      <x v="10"/>
    </i>
    <i>
      <x v="13"/>
    </i>
    <i r="1">
      <x/>
    </i>
    <i r="2">
      <x v="5"/>
    </i>
    <i r="2">
      <x v="7"/>
    </i>
    <i r="2">
      <x v="9"/>
    </i>
    <i r="1">
      <x v="1"/>
    </i>
    <i r="2">
      <x v="3"/>
    </i>
    <i r="2">
      <x v="7"/>
    </i>
    <i r="2">
      <x v="8"/>
    </i>
    <i r="2">
      <x v="9"/>
    </i>
    <i r="1">
      <x v="2"/>
    </i>
    <i r="2">
      <x v="7"/>
    </i>
    <i r="2">
      <x v="8"/>
    </i>
    <i>
      <x v="14"/>
    </i>
    <i r="1">
      <x/>
    </i>
    <i r="2">
      <x v="8"/>
    </i>
    <i r="2">
      <x v="9"/>
    </i>
    <i r="2">
      <x v="11"/>
    </i>
    <i r="1">
      <x v="1"/>
    </i>
    <i r="2">
      <x v="5"/>
    </i>
    <i r="2">
      <x v="7"/>
    </i>
    <i r="2">
      <x v="8"/>
    </i>
    <i r="2">
      <x v="14"/>
    </i>
    <i r="1">
      <x v="2"/>
    </i>
    <i r="2">
      <x v="5"/>
    </i>
    <i r="2">
      <x v="7"/>
    </i>
    <i r="2">
      <x v="9"/>
    </i>
    <i>
      <x v="15"/>
    </i>
    <i r="1">
      <x/>
    </i>
    <i r="2">
      <x v="1"/>
    </i>
    <i r="2">
      <x v="2"/>
    </i>
    <i r="2">
      <x v="5"/>
    </i>
    <i r="2">
      <x v="7"/>
    </i>
    <i r="2">
      <x v="8"/>
    </i>
    <i r="2">
      <x v="9"/>
    </i>
    <i r="1">
      <x v="1"/>
    </i>
    <i r="2">
      <x v="1"/>
    </i>
    <i r="2">
      <x v="5"/>
    </i>
    <i r="2">
      <x v="7"/>
    </i>
    <i r="2">
      <x v="8"/>
    </i>
    <i r="1">
      <x v="2"/>
    </i>
    <i r="2">
      <x v="5"/>
    </i>
    <i r="2">
      <x v="7"/>
    </i>
    <i r="2">
      <x v="8"/>
    </i>
    <i r="2">
      <x v="9"/>
    </i>
    <i>
      <x v="16"/>
    </i>
    <i r="1">
      <x/>
    </i>
    <i r="2">
      <x v="5"/>
    </i>
    <i r="2">
      <x v="7"/>
    </i>
    <i r="2">
      <x v="8"/>
    </i>
    <i r="1">
      <x v="1"/>
    </i>
    <i r="2">
      <x/>
    </i>
    <i r="2">
      <x v="2"/>
    </i>
    <i r="2">
      <x v="5"/>
    </i>
    <i r="2">
      <x v="7"/>
    </i>
    <i r="2">
      <x v="8"/>
    </i>
    <i r="2">
      <x v="9"/>
    </i>
    <i r="2">
      <x v="13"/>
    </i>
    <i r="1">
      <x v="2"/>
    </i>
    <i r="2">
      <x v="7"/>
    </i>
    <i r="2">
      <x v="8"/>
    </i>
    <i r="2">
      <x v="9"/>
    </i>
    <i r="2">
      <x v="13"/>
    </i>
    <i>
      <x v="17"/>
    </i>
    <i r="1">
      <x/>
    </i>
    <i r="2">
      <x/>
    </i>
    <i r="2">
      <x v="2"/>
    </i>
    <i r="2">
      <x v="5"/>
    </i>
    <i r="2">
      <x v="7"/>
    </i>
    <i r="2">
      <x v="8"/>
    </i>
    <i r="2">
      <x v="9"/>
    </i>
    <i r="2">
      <x v="12"/>
    </i>
    <i r="1">
      <x v="1"/>
    </i>
    <i r="2">
      <x/>
    </i>
    <i r="2">
      <x v="3"/>
    </i>
    <i r="2">
      <x v="5"/>
    </i>
    <i r="2">
      <x v="7"/>
    </i>
    <i r="2">
      <x v="8"/>
    </i>
    <i r="2">
      <x v="9"/>
    </i>
    <i r="2">
      <x v="10"/>
    </i>
    <i r="2">
      <x v="11"/>
    </i>
    <i r="1">
      <x v="2"/>
    </i>
    <i r="2">
      <x v="7"/>
    </i>
    <i r="2">
      <x v="8"/>
    </i>
    <i r="2">
      <x v="9"/>
    </i>
    <i>
      <x v="18"/>
    </i>
    <i r="1">
      <x/>
    </i>
    <i r="2">
      <x v="4"/>
    </i>
    <i r="2">
      <x v="5"/>
    </i>
    <i r="2">
      <x v="7"/>
    </i>
    <i r="2">
      <x v="8"/>
    </i>
    <i r="2">
      <x v="9"/>
    </i>
    <i r="2">
      <x v="11"/>
    </i>
    <i r="1">
      <x v="1"/>
    </i>
    <i r="2">
      <x v="3"/>
    </i>
    <i r="2">
      <x v="4"/>
    </i>
    <i r="2">
      <x v="5"/>
    </i>
    <i r="2">
      <x v="7"/>
    </i>
    <i r="2">
      <x v="8"/>
    </i>
    <i r="2">
      <x v="9"/>
    </i>
    <i r="2">
      <x v="12"/>
    </i>
    <i r="1">
      <x v="2"/>
    </i>
    <i r="2">
      <x/>
    </i>
    <i r="2">
      <x v="3"/>
    </i>
    <i r="2">
      <x v="4"/>
    </i>
    <i r="2">
      <x v="5"/>
    </i>
    <i r="2">
      <x v="7"/>
    </i>
    <i r="2">
      <x v="8"/>
    </i>
    <i r="2">
      <x v="9"/>
    </i>
    <i r="2">
      <x v="12"/>
    </i>
    <i r="2">
      <x v="14"/>
    </i>
    <i>
      <x v="20"/>
    </i>
    <i r="1">
      <x v="2"/>
    </i>
    <i r="2">
      <x v="7"/>
    </i>
    <i t="grand">
      <x/>
    </i>
  </rowItems>
  <colFields count="1">
    <field x="6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om van Sale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U39"/>
  <sheetViews>
    <sheetView showGridLines="0" showRowColHeaders="0" tabSelected="1" workbookViewId="0">
      <selection activeCell="B5" sqref="B5"/>
    </sheetView>
  </sheetViews>
  <sheetFormatPr defaultRowHeight="15" x14ac:dyDescent="0.25"/>
  <cols>
    <col min="1" max="1" width="4.28515625" customWidth="1"/>
    <col min="2" max="72" width="2.7109375" customWidth="1"/>
  </cols>
  <sheetData>
    <row r="1" spans="2:73" ht="54.75" customHeight="1" x14ac:dyDescent="0.25">
      <c r="B1" s="19" t="str">
        <f ca="1">CONCATENATE("Dashboard maand ",MONTH(NOW())," - jaargang ",YEAR(NOW()))</f>
        <v>Dashboard maand 10 - jaargang 2012</v>
      </c>
    </row>
    <row r="2" spans="2:73" ht="19.5" customHeight="1" x14ac:dyDescent="0.25">
      <c r="B2" s="86" t="str">
        <f>CONCATENATE("Top ",B5," - ",AX5," values (profits)")</f>
        <v>Top 1 - 5 values (profits)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</row>
    <row r="3" spans="2:73" ht="6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</row>
    <row r="4" spans="2:73" ht="4.5" customHeight="1" x14ac:dyDescent="0.25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</row>
    <row r="5" spans="2:73" ht="16.5" customHeight="1" x14ac:dyDescent="0.25">
      <c r="B5" s="51">
        <v>1</v>
      </c>
      <c r="C5" s="118" t="str">
        <f>INDEX(Source!$G$3:$G$213,MATCH(LARGE(Source!$E$3:$E$213,B5),Source!$E$3:$E$213,0),1)</f>
        <v>Greece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8">
        <f>B5+1</f>
        <v>2</v>
      </c>
      <c r="O5" s="118" t="str">
        <f>INDEX(Source!$G$3:$G$213,MATCH(LARGE(Source!$E$3:$E$213,N5),Source!$E$3:$E$213,0),1)</f>
        <v>Italy</v>
      </c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8">
        <f>N5+1</f>
        <v>3</v>
      </c>
      <c r="AA5" s="118" t="str">
        <f>INDEX(Source!$G$3:$G$213,MATCH(LARGE(Source!$E$3:$E$213,Z5),Source!$E$3:$E$213,0),1)</f>
        <v>Greece</v>
      </c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8">
        <f>Z5+1</f>
        <v>4</v>
      </c>
      <c r="AM5" s="118" t="str">
        <f>INDEX(Source!$G$3:$G$213,MATCH(LARGE(Source!$E$3:$E$213,AL5),Source!$E$3:$E$213,0),1)</f>
        <v>Belgium</v>
      </c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8">
        <f>AL5+1</f>
        <v>5</v>
      </c>
      <c r="AY5" s="118" t="str">
        <f>INDEX(Source!$G$3:$G$213,MATCH(LARGE(Source!$E$3:$E$213,AX5),Source!$E$3:$E$213,0),1)</f>
        <v>Italy</v>
      </c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K5" s="101" t="s">
        <v>68</v>
      </c>
      <c r="BL5" s="102"/>
      <c r="BM5" s="102"/>
      <c r="BN5" s="102"/>
      <c r="BO5" s="102"/>
      <c r="BP5" s="102"/>
      <c r="BQ5" s="102"/>
      <c r="BR5" s="102"/>
      <c r="BS5" s="102"/>
      <c r="BT5" s="102"/>
      <c r="BU5" s="102"/>
    </row>
    <row r="6" spans="2:73" ht="4.5" customHeight="1" x14ac:dyDescent="0.25">
      <c r="B6" s="16"/>
      <c r="C6" s="16"/>
      <c r="D6" s="17"/>
      <c r="E6" s="4"/>
      <c r="F6" s="4"/>
      <c r="G6" s="4"/>
      <c r="H6" s="4"/>
      <c r="I6" s="4"/>
      <c r="J6" s="4"/>
      <c r="K6" s="4"/>
      <c r="L6" s="4"/>
      <c r="M6" s="4"/>
      <c r="N6" s="16"/>
      <c r="O6" s="16"/>
      <c r="P6" s="17"/>
      <c r="Q6" s="4"/>
      <c r="R6" s="4"/>
      <c r="S6" s="4"/>
      <c r="T6" s="4"/>
      <c r="U6" s="4"/>
      <c r="V6" s="4"/>
      <c r="W6" s="4"/>
      <c r="X6" s="4"/>
      <c r="Y6" s="4"/>
      <c r="Z6" s="16"/>
      <c r="AA6" s="16"/>
      <c r="AB6" s="17"/>
      <c r="AC6" s="4"/>
      <c r="AD6" s="4"/>
      <c r="AE6" s="4"/>
      <c r="AF6" s="4"/>
      <c r="AG6" s="4"/>
      <c r="AH6" s="4"/>
      <c r="AI6" s="4"/>
      <c r="AJ6" s="4"/>
      <c r="AK6" s="4"/>
      <c r="AL6" s="16"/>
      <c r="AM6" s="16"/>
      <c r="AN6" s="17"/>
      <c r="AO6" s="4"/>
      <c r="AP6" s="4"/>
      <c r="AQ6" s="4"/>
      <c r="AR6" s="4"/>
      <c r="AS6" s="4"/>
      <c r="AT6" s="4"/>
      <c r="AU6" s="4"/>
      <c r="AV6" s="4"/>
      <c r="AW6" s="4"/>
      <c r="AX6" s="16"/>
      <c r="AY6" s="16"/>
      <c r="AZ6" s="17"/>
      <c r="BA6" s="4"/>
      <c r="BB6" s="4"/>
      <c r="BC6" s="4"/>
      <c r="BD6" s="4"/>
      <c r="BE6" s="4"/>
      <c r="BF6" s="4"/>
      <c r="BG6" s="4"/>
      <c r="BH6" s="4"/>
      <c r="BI6" s="4"/>
      <c r="BJ6" s="16"/>
      <c r="BK6" s="16"/>
      <c r="BL6" s="17"/>
      <c r="BM6" s="4"/>
      <c r="BN6" s="4"/>
      <c r="BO6" s="4"/>
      <c r="BP6" s="4"/>
      <c r="BQ6" s="4"/>
      <c r="BR6" s="4"/>
      <c r="BS6" s="4"/>
      <c r="BT6" s="4"/>
      <c r="BU6" s="4"/>
    </row>
    <row r="7" spans="2:73" ht="6" customHeight="1" x14ac:dyDescent="0.25"/>
    <row r="8" spans="2:73" ht="15" customHeight="1" x14ac:dyDescent="0.2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1"/>
      <c r="O8" s="22"/>
      <c r="P8" s="22"/>
      <c r="Q8" s="22"/>
      <c r="R8" s="22"/>
      <c r="S8" s="22"/>
      <c r="T8" s="22"/>
      <c r="U8" s="22"/>
      <c r="V8" s="22"/>
      <c r="W8" s="22"/>
      <c r="X8" s="22"/>
      <c r="Y8" s="23"/>
      <c r="Z8" s="27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9"/>
      <c r="AL8" s="21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3"/>
      <c r="AX8" s="45"/>
      <c r="AY8" s="48" t="s">
        <v>80</v>
      </c>
      <c r="AZ8" s="47"/>
      <c r="BA8" s="47"/>
      <c r="BB8" s="47"/>
      <c r="BC8" s="47"/>
      <c r="BD8" s="47"/>
      <c r="BE8" s="47"/>
      <c r="BF8" s="140" t="s">
        <v>60</v>
      </c>
      <c r="BG8" s="140"/>
      <c r="BH8" s="140"/>
      <c r="BI8" s="140"/>
      <c r="BK8" s="85">
        <f>B5</f>
        <v>1</v>
      </c>
      <c r="BL8" s="85"/>
      <c r="BM8" s="36" t="str">
        <f>INDEX(Source!$E$3:$I$213,MATCH(LARGE(Source!$E$3:$E$213,BK8),Source!$E$3:$E$213,0),5)</f>
        <v>Microsoft OEM</v>
      </c>
      <c r="BN8" s="36"/>
      <c r="BO8" s="36"/>
      <c r="BP8" s="36"/>
      <c r="BQ8" s="36"/>
      <c r="BR8" s="83">
        <f>INDEX(Source!$E$3:$I$213,MATCH(LARGE(Source!$E$3:$E$213,BK8),Source!$E$3:$E$213,0),1)</f>
        <v>1964.4499999999998</v>
      </c>
      <c r="BS8" s="83"/>
      <c r="BT8" s="83"/>
      <c r="BU8" s="83"/>
    </row>
    <row r="9" spans="2:73" ht="15" customHeight="1" x14ac:dyDescent="0.25">
      <c r="B9" s="119" t="str">
        <f>Source!C2</f>
        <v>Sales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1"/>
      <c r="N9" s="128" t="str">
        <f>Source!D2</f>
        <v>Expenses</v>
      </c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30"/>
      <c r="Z9" s="119" t="str">
        <f>Source!E2</f>
        <v>Profits</v>
      </c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28" t="str">
        <f>Source!F2</f>
        <v>No. of Customers</v>
      </c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30"/>
      <c r="AX9" s="41"/>
      <c r="BK9" s="109">
        <f>N5</f>
        <v>2</v>
      </c>
      <c r="BL9" s="109"/>
      <c r="BM9" s="84" t="str">
        <f>INDEX(Source!$E$3:$I$213,MATCH(LARGE(Source!$E$3:$E$213,BK9),Source!$E$3:$E$213,0),5)</f>
        <v>Dicota</v>
      </c>
      <c r="BN9" s="84"/>
      <c r="BO9" s="84"/>
      <c r="BP9" s="84"/>
      <c r="BQ9" s="84"/>
      <c r="BR9" s="100">
        <f>INDEX(Source!$E$3:$I$213,MATCH(LARGE(Source!$E$3:$E$213,BK9),Source!$E$3:$E$213,0),1)</f>
        <v>1235.4000000000001</v>
      </c>
      <c r="BS9" s="100"/>
      <c r="BT9" s="100"/>
      <c r="BU9" s="100"/>
    </row>
    <row r="10" spans="2:73" ht="15" customHeight="1" x14ac:dyDescent="0.25">
      <c r="B10" s="131">
        <f ca="1">SUM(OFFSET(Source!C3,0,0,COUNTA(Source!C:C),1))</f>
        <v>317132.83000000013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3"/>
      <c r="N10" s="134">
        <f ca="1">SUM(OFFSET(Source!D3,0,0,COUNTA(Source!D:D),1))</f>
        <v>186741.46000000005</v>
      </c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6"/>
      <c r="Z10" s="131">
        <f ca="1">SUM(OFFSET(Source!E3,0,0,COUNTA(Source!E:E),1))</f>
        <v>130391.37000000001</v>
      </c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34">
        <f ca="1">SUM(OFFSET(Source!F3,0,0,COUNTA(Source!F:F),1))</f>
        <v>8370</v>
      </c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6"/>
      <c r="AX10" s="42"/>
      <c r="AY10" s="115" t="s">
        <v>78</v>
      </c>
      <c r="AZ10" s="116"/>
      <c r="BA10" s="170" t="s">
        <v>58</v>
      </c>
      <c r="BB10" s="171"/>
      <c r="BC10" s="171"/>
      <c r="BD10" s="171"/>
      <c r="BE10" s="171"/>
      <c r="BF10" s="172"/>
      <c r="BG10" s="113" t="s">
        <v>6</v>
      </c>
      <c r="BH10" s="113"/>
      <c r="BI10" s="114"/>
      <c r="BK10" s="109">
        <f>Z5</f>
        <v>3</v>
      </c>
      <c r="BL10" s="109"/>
      <c r="BM10" s="84" t="str">
        <f>INDEX(Source!$E$3:$I$213,MATCH(LARGE(Source!$E$3:$E$213,BK10),Source!$E$3:$E$213,0),5)</f>
        <v>Microsoft OEM</v>
      </c>
      <c r="BN10" s="84"/>
      <c r="BO10" s="84"/>
      <c r="BP10" s="84"/>
      <c r="BQ10" s="84"/>
      <c r="BR10" s="100">
        <f>INDEX(Source!$E$3:$I$213,MATCH(LARGE(Source!$E$3:$E$213,BK10),Source!$E$3:$E$213,0),1)</f>
        <v>1231.7</v>
      </c>
      <c r="BS10" s="100"/>
      <c r="BT10" s="100"/>
      <c r="BU10" s="100"/>
    </row>
    <row r="11" spans="2:73" ht="15" customHeight="1" x14ac:dyDescent="0.25">
      <c r="B11" s="131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3"/>
      <c r="N11" s="134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6"/>
      <c r="Z11" s="131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3"/>
      <c r="AL11" s="134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6"/>
      <c r="AX11" s="42"/>
      <c r="AY11" s="110">
        <f t="shared" ref="AY11" ca="1" si="0">YEAR(NOW())</f>
        <v>2012</v>
      </c>
      <c r="AZ11" s="110"/>
      <c r="BA11" s="173" t="s">
        <v>38</v>
      </c>
      <c r="BB11" s="173"/>
      <c r="BC11" s="173"/>
      <c r="BD11" s="173"/>
      <c r="BE11" s="173"/>
      <c r="BF11" s="173"/>
      <c r="BG11" s="112" t="s">
        <v>9</v>
      </c>
      <c r="BH11" s="112"/>
      <c r="BI11" s="112"/>
      <c r="BK11" s="109">
        <f>AL5</f>
        <v>4</v>
      </c>
      <c r="BL11" s="109"/>
      <c r="BM11" s="84" t="str">
        <f>INDEX(Source!$E$3:$I$213,MATCH(LARGE(Source!$E$3:$E$213,BK11),Source!$E$3:$E$213,0),5)</f>
        <v>Garmin</v>
      </c>
      <c r="BN11" s="84"/>
      <c r="BO11" s="84"/>
      <c r="BP11" s="84"/>
      <c r="BQ11" s="84"/>
      <c r="BR11" s="100">
        <f>INDEX(Source!$E$3:$I$213,MATCH(LARGE(Source!$E$3:$E$213,BK11),Source!$E$3:$E$213,0),1)</f>
        <v>1228.02</v>
      </c>
      <c r="BS11" s="100"/>
      <c r="BT11" s="100"/>
      <c r="BU11" s="100"/>
    </row>
    <row r="12" spans="2:73" ht="15" customHeight="1" x14ac:dyDescent="0.25"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3"/>
      <c r="N12" s="134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6"/>
      <c r="Z12" s="131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3"/>
      <c r="AL12" s="134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6"/>
      <c r="AX12" s="42"/>
      <c r="AY12" s="175" t="s">
        <v>81</v>
      </c>
      <c r="AZ12" s="175"/>
      <c r="BA12" s="175"/>
      <c r="BB12" s="174" t="str">
        <f ca="1">IF(ISERROR(GETPIVOTDATA("Profits",Pivot3!$A$2,"Date",AY11,"Country",BG11,"Sales Rep",BF8,"Vendor",BA11)),"Try another combination !",GETPIVOTDATA("Profits",Pivot3!$A$2,"Date",AY11,"Country",BG11,"Sales Rep",BF8,"Vendor",BA11))</f>
        <v>Try another combination !</v>
      </c>
      <c r="BC12" s="174"/>
      <c r="BD12" s="174"/>
      <c r="BE12" s="174"/>
      <c r="BF12" s="174"/>
      <c r="BG12" s="174"/>
      <c r="BH12" s="174"/>
      <c r="BI12" s="174"/>
      <c r="BK12" s="109">
        <f>AX5</f>
        <v>5</v>
      </c>
      <c r="BL12" s="109"/>
      <c r="BM12" s="84" t="str">
        <f>INDEX(Source!$E$3:$I$213,MATCH(LARGE(Source!$E$3:$E$213,BK12),Source!$E$3:$E$213,0),5)</f>
        <v>Dicota</v>
      </c>
      <c r="BN12" s="84"/>
      <c r="BO12" s="84"/>
      <c r="BP12" s="84"/>
      <c r="BQ12" s="84"/>
      <c r="BR12" s="100">
        <f>INDEX(Source!$E$3:$I$213,MATCH(LARGE(Source!$E$3:$E$213,BK12),Source!$E$3:$E$213,0),1)</f>
        <v>1224.3399999999999</v>
      </c>
      <c r="BS12" s="100"/>
      <c r="BT12" s="100"/>
      <c r="BU12" s="100"/>
    </row>
    <row r="13" spans="2:73" ht="15" customHeight="1" x14ac:dyDescent="0.25">
      <c r="B13" s="131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3"/>
      <c r="N13" s="134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6"/>
      <c r="Z13" s="131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3"/>
      <c r="AL13" s="134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6"/>
      <c r="AX13" s="42"/>
      <c r="AY13" s="111"/>
      <c r="AZ13" s="111"/>
      <c r="BA13" s="45"/>
      <c r="BB13" s="5"/>
      <c r="BC13" s="45"/>
      <c r="BD13" s="45"/>
      <c r="BE13" s="45"/>
      <c r="BF13" s="45"/>
      <c r="BG13" s="45"/>
      <c r="BH13" s="46"/>
      <c r="BI13" s="45"/>
      <c r="BR13" s="39"/>
      <c r="BS13" s="39"/>
      <c r="BT13" s="39"/>
      <c r="BU13" s="39"/>
    </row>
    <row r="14" spans="2:73" ht="15" customHeight="1" x14ac:dyDescent="0.25">
      <c r="B14" s="122" t="s">
        <v>0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4"/>
      <c r="N14" s="183" t="s">
        <v>0</v>
      </c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5"/>
      <c r="Z14" s="122" t="s">
        <v>0</v>
      </c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4"/>
      <c r="AL14" s="183" t="s">
        <v>0</v>
      </c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5"/>
      <c r="AX14" s="43"/>
      <c r="AY14" s="87" t="s">
        <v>78</v>
      </c>
      <c r="AZ14" s="88"/>
      <c r="BA14" s="176" t="s">
        <v>67</v>
      </c>
      <c r="BB14" s="177"/>
      <c r="BC14" s="177"/>
      <c r="BD14" s="177"/>
      <c r="BE14" s="177"/>
      <c r="BF14" s="178"/>
      <c r="BG14" s="179" t="s">
        <v>6</v>
      </c>
      <c r="BH14" s="179"/>
      <c r="BI14" s="180"/>
    </row>
    <row r="15" spans="2:73" ht="15" customHeight="1" x14ac:dyDescent="0.25">
      <c r="B15" s="125">
        <f ca="1">GETPIVOTDATA(CONCATENATE("Som van ",B9),Pivot1!$A$2,"Date",YEAR(NOW()))</f>
        <v>1233.22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7"/>
      <c r="N15" s="137">
        <f ca="1">GETPIVOTDATA(CONCATENATE("Som van ",N9),Pivot1!$A$2,"Date",YEAR(NOW()))</f>
        <v>859.12</v>
      </c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9"/>
      <c r="Z15" s="125">
        <f ca="1">GETPIVOTDATA(CONCATENATE("Som van ",Z9),Pivot1!$A$2,"Date",YEAR(NOW()))</f>
        <v>374.1</v>
      </c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7"/>
      <c r="AL15" s="137">
        <f ca="1">GETPIVOTDATA(CONCATENATE("Som van ",AL9),Pivot1!$A$2,"Date",YEAR(NOW()))</f>
        <v>51</v>
      </c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9"/>
      <c r="AX15" s="44"/>
      <c r="AY15" s="107">
        <f t="shared" ref="AY15" ca="1" si="1">YEAR(NOW())</f>
        <v>2012</v>
      </c>
      <c r="AZ15" s="108"/>
      <c r="BA15" s="160" t="s">
        <v>36</v>
      </c>
      <c r="BB15" s="161"/>
      <c r="BC15" s="161"/>
      <c r="BD15" s="161"/>
      <c r="BE15" s="161"/>
      <c r="BF15" s="162"/>
      <c r="BG15" s="163" t="s">
        <v>7</v>
      </c>
      <c r="BH15" s="164"/>
      <c r="BI15" s="165"/>
    </row>
    <row r="16" spans="2:73" ht="15" customHeight="1" x14ac:dyDescent="0.25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2"/>
      <c r="N16" s="24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6"/>
      <c r="Z16" s="30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2"/>
      <c r="AL16" s="24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6"/>
      <c r="AX16" s="45"/>
      <c r="AY16" s="166" t="s">
        <v>81</v>
      </c>
      <c r="AZ16" s="167"/>
      <c r="BA16" s="167"/>
      <c r="BB16" s="168" t="str">
        <f ca="1">IF(ISERROR(GETPIVOTDATA("Profits",Pivot4!$A$2,"Date",AY15,"Country",BG15,"Sales Rep",BF8,"Business segment",BA15)),"Try another combination !",GETPIVOTDATA("Profits",Pivot4!$A$2,"Date",AY15,"Country",BG15,"Sales Rep",BF8,"Business segment",BA15))</f>
        <v>Try another combination !</v>
      </c>
      <c r="BC16" s="168"/>
      <c r="BD16" s="168"/>
      <c r="BE16" s="168"/>
      <c r="BF16" s="168"/>
      <c r="BG16" s="168"/>
      <c r="BH16" s="168"/>
      <c r="BI16" s="169"/>
    </row>
    <row r="17" spans="3:61" ht="15" customHeight="1" x14ac:dyDescent="0.25"/>
    <row r="18" spans="3:61" ht="15" customHeight="1" x14ac:dyDescent="0.25">
      <c r="W18" s="143" t="s">
        <v>66</v>
      </c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5"/>
      <c r="AY18" s="103" t="s">
        <v>78</v>
      </c>
      <c r="AZ18" s="104"/>
      <c r="BA18" s="150" t="s">
        <v>67</v>
      </c>
      <c r="BB18" s="151"/>
      <c r="BC18" s="151"/>
      <c r="BD18" s="151"/>
      <c r="BE18" s="151"/>
      <c r="BF18" s="152"/>
      <c r="BG18" s="153" t="s">
        <v>6</v>
      </c>
      <c r="BH18" s="153"/>
      <c r="BI18" s="154"/>
    </row>
    <row r="19" spans="3:61" ht="15" customHeight="1" x14ac:dyDescent="0.25">
      <c r="C19" s="117"/>
      <c r="D19" s="117"/>
      <c r="E19" s="117"/>
      <c r="F19" s="117"/>
      <c r="W19" s="188" t="s">
        <v>14</v>
      </c>
      <c r="X19" s="189"/>
      <c r="Y19" s="189"/>
      <c r="Z19" s="189"/>
      <c r="AA19" s="189"/>
      <c r="AB19" s="186" t="str">
        <f>REPT("|",COUNTIF(Source!$G$3:$G$213,W19))</f>
        <v>|||||||||||||||||</v>
      </c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7"/>
      <c r="AY19" s="105">
        <f t="shared" ref="AY19" ca="1" si="2">YEAR(NOW())</f>
        <v>2012</v>
      </c>
      <c r="AZ19" s="106"/>
      <c r="BA19" s="155" t="s">
        <v>49</v>
      </c>
      <c r="BB19" s="156"/>
      <c r="BC19" s="156"/>
      <c r="BD19" s="156"/>
      <c r="BE19" s="156"/>
      <c r="BF19" s="157"/>
      <c r="BG19" s="158" t="s">
        <v>7</v>
      </c>
      <c r="BH19" s="158"/>
      <c r="BI19" s="159"/>
    </row>
    <row r="20" spans="3:61" ht="15" customHeight="1" x14ac:dyDescent="0.25">
      <c r="W20" s="190" t="s">
        <v>7</v>
      </c>
      <c r="X20" s="191"/>
      <c r="Y20" s="191"/>
      <c r="Z20" s="191"/>
      <c r="AA20" s="191"/>
      <c r="AB20" s="146" t="str">
        <f>REPT("|",COUNTIF(Source!$G$3:$G$213,W20))</f>
        <v>|||||||||||||||||||||||||||||||</v>
      </c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7"/>
      <c r="AY20" s="89" t="s">
        <v>82</v>
      </c>
      <c r="AZ20" s="90"/>
      <c r="BA20" s="90"/>
      <c r="BB20" s="91" t="str">
        <f ca="1">IF(ISERROR(GETPIVOTDATA("Sales",Pivot5!$A$2,"Date",AY19,"Country",BG19,"Sales Rep",BF8,"Business segment",BA19)),"Try another combination !",GETPIVOTDATA("Sales",Pivot5!$A$2,"Date",AY19,"Country",BG19,"Sales Rep",BF8,"Business segment",BA19))</f>
        <v>Try another combination !</v>
      </c>
      <c r="BC20" s="91"/>
      <c r="BD20" s="91"/>
      <c r="BE20" s="91"/>
      <c r="BF20" s="91"/>
      <c r="BG20" s="91"/>
      <c r="BH20" s="91"/>
      <c r="BI20" s="92"/>
    </row>
    <row r="21" spans="3:61" ht="15" customHeight="1" x14ac:dyDescent="0.25">
      <c r="D21" s="117"/>
      <c r="E21" s="117"/>
      <c r="F21" s="117"/>
      <c r="W21" s="190" t="s">
        <v>8</v>
      </c>
      <c r="X21" s="191"/>
      <c r="Y21" s="191"/>
      <c r="Z21" s="191"/>
      <c r="AA21" s="191"/>
      <c r="AB21" s="146" t="str">
        <f>REPT("|",COUNTIF(Source!$G$3:$G$213,W21))</f>
        <v>|||||||||||||||</v>
      </c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7"/>
    </row>
    <row r="22" spans="3:61" ht="15" customHeight="1" x14ac:dyDescent="0.25">
      <c r="W22" s="190" t="s">
        <v>9</v>
      </c>
      <c r="X22" s="191"/>
      <c r="Y22" s="191"/>
      <c r="Z22" s="191"/>
      <c r="AA22" s="191"/>
      <c r="AB22" s="146" t="str">
        <f>REPT("|",COUNTIF(Source!$G$3:$G$213,W22))</f>
        <v>||||||||||||</v>
      </c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7"/>
      <c r="AY22" s="93" t="s">
        <v>78</v>
      </c>
      <c r="AZ22" s="94"/>
      <c r="BA22" s="95"/>
      <c r="BB22" s="96"/>
      <c r="BC22" s="96"/>
      <c r="BD22" s="96"/>
      <c r="BE22" s="96"/>
      <c r="BF22" s="97"/>
      <c r="BG22" s="98"/>
      <c r="BH22" s="98"/>
      <c r="BI22" s="99"/>
    </row>
    <row r="23" spans="3:61" ht="15" customHeight="1" x14ac:dyDescent="0.25">
      <c r="D23" s="117"/>
      <c r="E23" s="117"/>
      <c r="F23" s="117"/>
      <c r="W23" s="190" t="s">
        <v>12</v>
      </c>
      <c r="X23" s="191"/>
      <c r="Y23" s="191"/>
      <c r="Z23" s="191"/>
      <c r="AA23" s="191"/>
      <c r="AB23" s="146" t="str">
        <f>REPT("|",COUNTIF(Source!$G$3:$G$213,W23))</f>
        <v>||||||||||||||||||||||||</v>
      </c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7"/>
      <c r="AY23" s="71">
        <f t="shared" ref="AY23" ca="1" si="3">YEAR(NOW())</f>
        <v>2012</v>
      </c>
      <c r="AZ23" s="72"/>
      <c r="BA23" s="73"/>
      <c r="BB23" s="74"/>
      <c r="BC23" s="74"/>
      <c r="BD23" s="74"/>
      <c r="BE23" s="74"/>
      <c r="BF23" s="75"/>
      <c r="BG23" s="76"/>
      <c r="BH23" s="77"/>
      <c r="BI23" s="78"/>
    </row>
    <row r="24" spans="3:61" ht="15" customHeight="1" x14ac:dyDescent="0.25">
      <c r="W24" s="190" t="s">
        <v>15</v>
      </c>
      <c r="X24" s="191"/>
      <c r="Y24" s="191"/>
      <c r="Z24" s="191"/>
      <c r="AA24" s="191"/>
      <c r="AB24" s="146" t="str">
        <f>REPT("|",COUNTIF(Source!$G$3:$G$213,W24))</f>
        <v>||||||||||</v>
      </c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7"/>
      <c r="AY24" s="79" t="s">
        <v>79</v>
      </c>
      <c r="AZ24" s="80"/>
      <c r="BA24" s="80"/>
      <c r="BB24" s="81"/>
      <c r="BC24" s="81"/>
      <c r="BD24" s="81"/>
      <c r="BE24" s="81"/>
      <c r="BF24" s="81"/>
      <c r="BG24" s="81"/>
      <c r="BH24" s="81"/>
      <c r="BI24" s="82"/>
    </row>
    <row r="25" spans="3:61" ht="15" customHeight="1" x14ac:dyDescent="0.25">
      <c r="W25" s="190" t="s">
        <v>13</v>
      </c>
      <c r="X25" s="191"/>
      <c r="Y25" s="191"/>
      <c r="Z25" s="191"/>
      <c r="AA25" s="191"/>
      <c r="AB25" s="146" t="str">
        <f>REPT("|",COUNTIF(Source!$G$3:$G$213,W25))</f>
        <v>||||||||||||||||||||||||||||||||||||||||||||||||</v>
      </c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7"/>
    </row>
    <row r="26" spans="3:61" ht="15" customHeight="1" x14ac:dyDescent="0.25">
      <c r="W26" s="190" t="s">
        <v>16</v>
      </c>
      <c r="X26" s="191"/>
      <c r="Y26" s="191"/>
      <c r="Z26" s="191"/>
      <c r="AA26" s="191"/>
      <c r="AB26" s="146" t="str">
        <f>REPT("|",COUNTIF(Source!$G$3:$G$213,W26))</f>
        <v>|||||</v>
      </c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7"/>
      <c r="AY26" s="56" t="s">
        <v>78</v>
      </c>
      <c r="AZ26" s="57"/>
      <c r="BA26" s="58"/>
      <c r="BB26" s="59"/>
      <c r="BC26" s="59"/>
      <c r="BD26" s="59"/>
      <c r="BE26" s="59"/>
      <c r="BF26" s="60"/>
      <c r="BG26" s="61"/>
      <c r="BH26" s="61"/>
      <c r="BI26" s="62"/>
    </row>
    <row r="27" spans="3:61" ht="15" customHeight="1" x14ac:dyDescent="0.25">
      <c r="W27" s="190" t="s">
        <v>11</v>
      </c>
      <c r="X27" s="191"/>
      <c r="Y27" s="191"/>
      <c r="Z27" s="191"/>
      <c r="AA27" s="191"/>
      <c r="AB27" s="146" t="str">
        <f>REPT("|",COUNTIF(Source!$G$3:$G$213,W27))</f>
        <v>||||||||||||||</v>
      </c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7"/>
      <c r="AY27" s="63">
        <f t="shared" ref="AY27" ca="1" si="4">YEAR(NOW())</f>
        <v>2012</v>
      </c>
      <c r="AZ27" s="64"/>
      <c r="BA27" s="65"/>
      <c r="BB27" s="66"/>
      <c r="BC27" s="66"/>
      <c r="BD27" s="66"/>
      <c r="BE27" s="66"/>
      <c r="BF27" s="67"/>
      <c r="BG27" s="68"/>
      <c r="BH27" s="69"/>
      <c r="BI27" s="70"/>
    </row>
    <row r="28" spans="3:61" ht="15" customHeight="1" x14ac:dyDescent="0.25">
      <c r="W28" s="148" t="s">
        <v>10</v>
      </c>
      <c r="X28" s="149"/>
      <c r="Y28" s="149"/>
      <c r="Z28" s="149"/>
      <c r="AA28" s="149"/>
      <c r="AB28" s="141" t="str">
        <f>REPT("|",COUNTIF(Source!$G$3:$G$213,W28))</f>
        <v>|||||||||||||||||||||||||||||||||||</v>
      </c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2"/>
      <c r="AY28" s="181"/>
      <c r="AZ28" s="182"/>
      <c r="BA28" s="182"/>
      <c r="BB28" s="53"/>
      <c r="BC28" s="54"/>
      <c r="BD28" s="54"/>
      <c r="BE28" s="54"/>
      <c r="BF28" s="54"/>
      <c r="BG28" s="54"/>
      <c r="BH28" s="54"/>
      <c r="BI28" s="55"/>
    </row>
    <row r="29" spans="3:61" ht="11.25" customHeight="1" x14ac:dyDescent="0.25"/>
    <row r="30" spans="3:61" ht="11.25" customHeight="1" x14ac:dyDescent="0.25"/>
    <row r="31" spans="3:61" ht="11.25" customHeight="1" x14ac:dyDescent="0.25"/>
    <row r="32" spans="3:61" ht="11.25" customHeight="1" x14ac:dyDescent="0.25"/>
    <row r="33" ht="11.25" customHeight="1" x14ac:dyDescent="0.25"/>
    <row r="34" ht="11.25" customHeight="1" x14ac:dyDescent="0.25"/>
    <row r="35" ht="11.25" customHeight="1" x14ac:dyDescent="0.25"/>
    <row r="36" ht="11.25" customHeight="1" x14ac:dyDescent="0.25"/>
    <row r="37" ht="11.25" customHeight="1" x14ac:dyDescent="0.25"/>
    <row r="38" ht="11.25" customHeight="1" x14ac:dyDescent="0.25"/>
    <row r="39" ht="11.25" customHeight="1" x14ac:dyDescent="0.25"/>
  </sheetData>
  <sheetProtection password="E9C6" sheet="1" objects="1" scenarios="1" selectLockedCells="1"/>
  <sortState ref="G19:H25">
    <sortCondition descending="1" ref="G25"/>
  </sortState>
  <mergeCells count="103">
    <mergeCell ref="N14:Y14"/>
    <mergeCell ref="Z14:AK14"/>
    <mergeCell ref="AL14:AW14"/>
    <mergeCell ref="N15:Y15"/>
    <mergeCell ref="Z15:AK15"/>
    <mergeCell ref="D23:F23"/>
    <mergeCell ref="AB26:AW26"/>
    <mergeCell ref="AB27:AW27"/>
    <mergeCell ref="AB19:AW19"/>
    <mergeCell ref="AB20:AW20"/>
    <mergeCell ref="W19:AA19"/>
    <mergeCell ref="W20:AA20"/>
    <mergeCell ref="W21:AA21"/>
    <mergeCell ref="W22:AA22"/>
    <mergeCell ref="W23:AA23"/>
    <mergeCell ref="W24:AA24"/>
    <mergeCell ref="W25:AA25"/>
    <mergeCell ref="W26:AA26"/>
    <mergeCell ref="W27:AA27"/>
    <mergeCell ref="AB28:AW28"/>
    <mergeCell ref="W18:AW18"/>
    <mergeCell ref="AB21:AW21"/>
    <mergeCell ref="AB22:AW22"/>
    <mergeCell ref="AB23:AW23"/>
    <mergeCell ref="AB24:AW24"/>
    <mergeCell ref="AB25:AW25"/>
    <mergeCell ref="W28:AA28"/>
    <mergeCell ref="AY5:BI5"/>
    <mergeCell ref="BA18:BF18"/>
    <mergeCell ref="BG18:BI18"/>
    <mergeCell ref="BA19:BF19"/>
    <mergeCell ref="BG19:BI19"/>
    <mergeCell ref="BA15:BF15"/>
    <mergeCell ref="BG15:BI15"/>
    <mergeCell ref="AY16:BA16"/>
    <mergeCell ref="BB16:BI16"/>
    <mergeCell ref="BA10:BF10"/>
    <mergeCell ref="BA11:BF11"/>
    <mergeCell ref="BB12:BI12"/>
    <mergeCell ref="AY12:BA12"/>
    <mergeCell ref="BA14:BF14"/>
    <mergeCell ref="BG14:BI14"/>
    <mergeCell ref="AY28:BA28"/>
    <mergeCell ref="BK9:BL9"/>
    <mergeCell ref="BK10:BL10"/>
    <mergeCell ref="BG11:BI11"/>
    <mergeCell ref="BM10:BQ10"/>
    <mergeCell ref="BG10:BI10"/>
    <mergeCell ref="AY10:AZ10"/>
    <mergeCell ref="D21:F21"/>
    <mergeCell ref="C19:F19"/>
    <mergeCell ref="C5:M5"/>
    <mergeCell ref="O5:Y5"/>
    <mergeCell ref="AA5:AK5"/>
    <mergeCell ref="AM5:AW5"/>
    <mergeCell ref="Z9:AK9"/>
    <mergeCell ref="B9:M9"/>
    <mergeCell ref="B14:M14"/>
    <mergeCell ref="B15:M15"/>
    <mergeCell ref="AL9:AW9"/>
    <mergeCell ref="Z10:AK13"/>
    <mergeCell ref="AL10:AW13"/>
    <mergeCell ref="N9:Y9"/>
    <mergeCell ref="N10:Y13"/>
    <mergeCell ref="B10:M13"/>
    <mergeCell ref="AL15:AW15"/>
    <mergeCell ref="BF8:BI8"/>
    <mergeCell ref="BR8:BU8"/>
    <mergeCell ref="BM11:BQ11"/>
    <mergeCell ref="BM12:BQ12"/>
    <mergeCell ref="BK8:BL8"/>
    <mergeCell ref="B2:BU2"/>
    <mergeCell ref="AY14:AZ14"/>
    <mergeCell ref="AY20:BA20"/>
    <mergeCell ref="BB20:BI20"/>
    <mergeCell ref="AY22:AZ22"/>
    <mergeCell ref="BA22:BF22"/>
    <mergeCell ref="BG22:BI22"/>
    <mergeCell ref="BR9:BU9"/>
    <mergeCell ref="BR10:BU10"/>
    <mergeCell ref="BR11:BU11"/>
    <mergeCell ref="BR12:BU12"/>
    <mergeCell ref="BK5:BU5"/>
    <mergeCell ref="BM9:BQ9"/>
    <mergeCell ref="AY18:AZ18"/>
    <mergeCell ref="AY19:AZ19"/>
    <mergeCell ref="AY15:AZ15"/>
    <mergeCell ref="BK11:BL11"/>
    <mergeCell ref="BK12:BL12"/>
    <mergeCell ref="AY11:AZ11"/>
    <mergeCell ref="AY13:AZ13"/>
    <mergeCell ref="BB28:BI28"/>
    <mergeCell ref="AY26:AZ26"/>
    <mergeCell ref="BA26:BF26"/>
    <mergeCell ref="BG26:BI26"/>
    <mergeCell ref="AY27:AZ27"/>
    <mergeCell ref="BA27:BF27"/>
    <mergeCell ref="BG27:BI27"/>
    <mergeCell ref="AY23:AZ23"/>
    <mergeCell ref="BA23:BF23"/>
    <mergeCell ref="BG23:BI23"/>
    <mergeCell ref="AY24:BA24"/>
    <mergeCell ref="BB24:BI24"/>
  </mergeCells>
  <conditionalFormatting sqref="I19:T27">
    <cfRule type="cellIs" dxfId="1" priority="1" operator="greaterThan">
      <formula>0</formula>
    </cfRule>
    <cfRule type="cellIs" dxfId="0" priority="2" operator="equal">
      <formula>0</formula>
    </cfRule>
  </conditionalFormatting>
  <dataValidations count="4">
    <dataValidation type="list" allowBlank="1" showInputMessage="1" showErrorMessage="1" sqref="C19:F19 BG11:BI11 BG15:BI15 BG19:BI19">
      <formula1>Country</formula1>
    </dataValidation>
    <dataValidation type="list" allowBlank="1" showInputMessage="1" showErrorMessage="1" sqref="BA11:BF11">
      <formula1>Vendors</formula1>
    </dataValidation>
    <dataValidation type="list" allowBlank="1" showInputMessage="1" showErrorMessage="1" sqref="BF8:BI8">
      <formula1>SalesReps</formula1>
    </dataValidation>
    <dataValidation type="list" allowBlank="1" showInputMessage="1" showErrorMessage="1" sqref="BA15:BF15 BA19:BF19">
      <formula1>BusinessSegment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3"/>
  <sheetViews>
    <sheetView showGridLines="0" workbookViewId="0"/>
  </sheetViews>
  <sheetFormatPr defaultRowHeight="15" x14ac:dyDescent="0.25"/>
  <cols>
    <col min="2" max="5" width="14.85546875" customWidth="1"/>
    <col min="6" max="6" width="16.42578125" bestFit="1" customWidth="1"/>
    <col min="7" max="8" width="13.5703125" customWidth="1"/>
    <col min="9" max="9" width="16.5703125" customWidth="1"/>
    <col min="10" max="10" width="19.42578125" customWidth="1"/>
  </cols>
  <sheetData>
    <row r="1" spans="1:10" ht="75" customHeight="1" x14ac:dyDescent="0.25"/>
    <row r="2" spans="1:10" ht="21.75" customHeight="1" x14ac:dyDescent="0.25">
      <c r="A2" s="8" t="s">
        <v>17</v>
      </c>
      <c r="B2" s="8" t="s">
        <v>5</v>
      </c>
      <c r="C2" s="10" t="s">
        <v>1</v>
      </c>
      <c r="D2" s="10" t="s">
        <v>2</v>
      </c>
      <c r="E2" s="10" t="s">
        <v>3</v>
      </c>
      <c r="F2" s="8" t="s">
        <v>4</v>
      </c>
      <c r="G2" s="9" t="s">
        <v>6</v>
      </c>
      <c r="H2" s="9" t="s">
        <v>59</v>
      </c>
      <c r="I2" s="9" t="s">
        <v>58</v>
      </c>
      <c r="J2" s="9" t="s">
        <v>55</v>
      </c>
    </row>
    <row r="3" spans="1:10" x14ac:dyDescent="0.25">
      <c r="A3" s="11">
        <v>180</v>
      </c>
      <c r="B3" s="12">
        <v>40659</v>
      </c>
      <c r="C3" s="15">
        <v>1608.86</v>
      </c>
      <c r="D3" s="15">
        <v>-355.59</v>
      </c>
      <c r="E3" s="13">
        <f t="shared" ref="E3:E66" si="0">C3-D3</f>
        <v>1964.4499999999998</v>
      </c>
      <c r="F3" s="11">
        <v>29</v>
      </c>
      <c r="G3" s="6" t="s">
        <v>12</v>
      </c>
      <c r="H3" s="6" t="s">
        <v>60</v>
      </c>
      <c r="I3" s="6" t="s">
        <v>52</v>
      </c>
      <c r="J3" s="6" t="s">
        <v>49</v>
      </c>
    </row>
    <row r="4" spans="1:10" x14ac:dyDescent="0.25">
      <c r="A4" s="11">
        <v>169</v>
      </c>
      <c r="B4" s="12">
        <v>40299</v>
      </c>
      <c r="C4" s="15">
        <v>1948.79</v>
      </c>
      <c r="D4" s="15">
        <v>713.39</v>
      </c>
      <c r="E4" s="13">
        <f t="shared" si="0"/>
        <v>1235.4000000000001</v>
      </c>
      <c r="F4" s="11">
        <v>34</v>
      </c>
      <c r="G4" s="6" t="s">
        <v>13</v>
      </c>
      <c r="H4" s="6" t="s">
        <v>61</v>
      </c>
      <c r="I4" s="6" t="s">
        <v>46</v>
      </c>
      <c r="J4" s="6" t="s">
        <v>36</v>
      </c>
    </row>
    <row r="5" spans="1:10" x14ac:dyDescent="0.25">
      <c r="A5" s="11">
        <v>138</v>
      </c>
      <c r="B5" s="12">
        <v>40634</v>
      </c>
      <c r="C5" s="15">
        <v>1942.96</v>
      </c>
      <c r="D5" s="15">
        <v>711.26</v>
      </c>
      <c r="E5" s="13">
        <f t="shared" si="0"/>
        <v>1231.7</v>
      </c>
      <c r="F5" s="11">
        <v>34</v>
      </c>
      <c r="G5" s="7" t="s">
        <v>12</v>
      </c>
      <c r="H5" s="7" t="s">
        <v>62</v>
      </c>
      <c r="I5" s="7" t="s">
        <v>52</v>
      </c>
      <c r="J5" s="7" t="s">
        <v>49</v>
      </c>
    </row>
    <row r="6" spans="1:10" x14ac:dyDescent="0.25">
      <c r="A6" s="11">
        <v>99</v>
      </c>
      <c r="B6" s="12">
        <v>40302</v>
      </c>
      <c r="C6" s="15">
        <v>1937.15</v>
      </c>
      <c r="D6" s="15">
        <v>709.13</v>
      </c>
      <c r="E6" s="13">
        <f t="shared" si="0"/>
        <v>1228.02</v>
      </c>
      <c r="F6" s="11">
        <v>34</v>
      </c>
      <c r="G6" s="6" t="s">
        <v>7</v>
      </c>
      <c r="H6" s="6" t="s">
        <v>63</v>
      </c>
      <c r="I6" s="6" t="s">
        <v>47</v>
      </c>
      <c r="J6" s="6" t="s">
        <v>43</v>
      </c>
    </row>
    <row r="7" spans="1:10" x14ac:dyDescent="0.25">
      <c r="A7" s="11">
        <v>39</v>
      </c>
      <c r="B7" s="12">
        <v>39904</v>
      </c>
      <c r="C7" s="15">
        <v>1931.35</v>
      </c>
      <c r="D7" s="15">
        <v>707.01</v>
      </c>
      <c r="E7" s="13">
        <f t="shared" si="0"/>
        <v>1224.3399999999999</v>
      </c>
      <c r="F7" s="11">
        <v>33</v>
      </c>
      <c r="G7" s="6" t="s">
        <v>13</v>
      </c>
      <c r="H7" s="6" t="s">
        <v>64</v>
      </c>
      <c r="I7" s="6" t="s">
        <v>46</v>
      </c>
      <c r="J7" s="6" t="s">
        <v>43</v>
      </c>
    </row>
    <row r="8" spans="1:10" x14ac:dyDescent="0.25">
      <c r="A8" s="11">
        <v>152</v>
      </c>
      <c r="B8" s="12">
        <v>36836</v>
      </c>
      <c r="C8" s="15">
        <v>1925.57</v>
      </c>
      <c r="D8" s="15">
        <v>704.9</v>
      </c>
      <c r="E8" s="13">
        <f t="shared" si="0"/>
        <v>1220.67</v>
      </c>
      <c r="F8" s="11">
        <v>33</v>
      </c>
      <c r="G8" s="7" t="s">
        <v>12</v>
      </c>
      <c r="H8" s="7" t="s">
        <v>65</v>
      </c>
      <c r="I8" s="7" t="s">
        <v>57</v>
      </c>
      <c r="J8" s="7" t="s">
        <v>36</v>
      </c>
    </row>
    <row r="9" spans="1:10" x14ac:dyDescent="0.25">
      <c r="A9" s="11">
        <v>63</v>
      </c>
      <c r="B9" s="12">
        <v>40299</v>
      </c>
      <c r="C9" s="15">
        <v>1919.82</v>
      </c>
      <c r="D9" s="15">
        <v>702.79</v>
      </c>
      <c r="E9" s="13">
        <f t="shared" si="0"/>
        <v>1217.03</v>
      </c>
      <c r="F9" s="11">
        <v>33</v>
      </c>
      <c r="G9" s="6" t="s">
        <v>7</v>
      </c>
      <c r="H9" s="6" t="s">
        <v>70</v>
      </c>
      <c r="I9" s="6" t="s">
        <v>56</v>
      </c>
      <c r="J9" s="6" t="s">
        <v>49</v>
      </c>
    </row>
    <row r="10" spans="1:10" x14ac:dyDescent="0.25">
      <c r="A10" s="11">
        <v>81</v>
      </c>
      <c r="B10" s="12">
        <v>39083</v>
      </c>
      <c r="C10" s="15">
        <v>1914.07</v>
      </c>
      <c r="D10" s="15">
        <v>700.69</v>
      </c>
      <c r="E10" s="13">
        <f t="shared" si="0"/>
        <v>1213.3799999999999</v>
      </c>
      <c r="F10" s="11">
        <v>33</v>
      </c>
      <c r="G10" s="6" t="s">
        <v>13</v>
      </c>
      <c r="H10" s="6" t="s">
        <v>71</v>
      </c>
      <c r="I10" s="6" t="s">
        <v>46</v>
      </c>
      <c r="J10" s="6" t="s">
        <v>43</v>
      </c>
    </row>
    <row r="11" spans="1:10" x14ac:dyDescent="0.25">
      <c r="A11" s="11">
        <v>197</v>
      </c>
      <c r="B11" s="12">
        <v>40070</v>
      </c>
      <c r="C11" s="15">
        <v>1908.35</v>
      </c>
      <c r="D11" s="15">
        <v>698.59</v>
      </c>
      <c r="E11" s="13">
        <f t="shared" si="0"/>
        <v>1209.7599999999998</v>
      </c>
      <c r="F11" s="11">
        <v>33</v>
      </c>
      <c r="G11" s="7" t="s">
        <v>12</v>
      </c>
      <c r="H11" s="7" t="s">
        <v>71</v>
      </c>
      <c r="I11" s="7" t="s">
        <v>46</v>
      </c>
      <c r="J11" s="7" t="s">
        <v>43</v>
      </c>
    </row>
    <row r="12" spans="1:10" x14ac:dyDescent="0.25">
      <c r="A12" s="11">
        <v>168</v>
      </c>
      <c r="B12" s="12">
        <v>40547</v>
      </c>
      <c r="C12" s="15">
        <v>1902.64</v>
      </c>
      <c r="D12" s="15">
        <v>696.5</v>
      </c>
      <c r="E12" s="13">
        <f t="shared" si="0"/>
        <v>1206.1400000000001</v>
      </c>
      <c r="F12" s="11">
        <v>33</v>
      </c>
      <c r="G12" s="6" t="s">
        <v>7</v>
      </c>
      <c r="H12" s="6" t="s">
        <v>70</v>
      </c>
      <c r="I12" s="6" t="s">
        <v>37</v>
      </c>
      <c r="J12" s="6" t="s">
        <v>36</v>
      </c>
    </row>
    <row r="13" spans="1:10" x14ac:dyDescent="0.25">
      <c r="A13" s="11">
        <v>137</v>
      </c>
      <c r="B13" s="12">
        <v>38308</v>
      </c>
      <c r="C13" s="15">
        <v>1896.95</v>
      </c>
      <c r="D13" s="15">
        <v>694.42</v>
      </c>
      <c r="E13" s="13">
        <f t="shared" si="0"/>
        <v>1202.5300000000002</v>
      </c>
      <c r="F13" s="11">
        <v>33</v>
      </c>
      <c r="G13" s="6" t="s">
        <v>13</v>
      </c>
      <c r="H13" s="6" t="s">
        <v>60</v>
      </c>
      <c r="I13" s="6" t="s">
        <v>44</v>
      </c>
      <c r="J13" s="6" t="s">
        <v>49</v>
      </c>
    </row>
    <row r="14" spans="1:10" x14ac:dyDescent="0.25">
      <c r="A14" s="11">
        <v>111</v>
      </c>
      <c r="B14" s="12">
        <v>39909</v>
      </c>
      <c r="C14" s="15">
        <v>1891.28</v>
      </c>
      <c r="D14" s="15">
        <v>692.34</v>
      </c>
      <c r="E14" s="13">
        <f t="shared" si="0"/>
        <v>1198.94</v>
      </c>
      <c r="F14" s="11">
        <v>33</v>
      </c>
      <c r="G14" s="7" t="s">
        <v>12</v>
      </c>
      <c r="H14" s="7" t="s">
        <v>72</v>
      </c>
      <c r="I14" s="7" t="s">
        <v>47</v>
      </c>
      <c r="J14" s="7" t="s">
        <v>43</v>
      </c>
    </row>
    <row r="15" spans="1:10" x14ac:dyDescent="0.25">
      <c r="A15" s="11">
        <v>71</v>
      </c>
      <c r="B15" s="12">
        <v>39569</v>
      </c>
      <c r="C15" s="15">
        <v>1885.62</v>
      </c>
      <c r="D15" s="15">
        <v>690.27</v>
      </c>
      <c r="E15" s="13">
        <f t="shared" si="0"/>
        <v>1195.3499999999999</v>
      </c>
      <c r="F15" s="11">
        <v>33</v>
      </c>
      <c r="G15" s="6" t="s">
        <v>7</v>
      </c>
      <c r="H15" s="6" t="s">
        <v>70</v>
      </c>
      <c r="I15" s="6" t="s">
        <v>45</v>
      </c>
      <c r="J15" s="6" t="s">
        <v>43</v>
      </c>
    </row>
    <row r="16" spans="1:10" x14ac:dyDescent="0.25">
      <c r="A16" s="11">
        <v>31</v>
      </c>
      <c r="B16" s="12">
        <v>40179</v>
      </c>
      <c r="C16" s="15">
        <v>1879.98</v>
      </c>
      <c r="D16" s="15">
        <v>688.21</v>
      </c>
      <c r="E16" s="13">
        <f t="shared" si="0"/>
        <v>1191.77</v>
      </c>
      <c r="F16" s="11">
        <v>33</v>
      </c>
      <c r="G16" s="6" t="s">
        <v>13</v>
      </c>
      <c r="H16" s="6" t="s">
        <v>70</v>
      </c>
      <c r="I16" s="6" t="s">
        <v>44</v>
      </c>
      <c r="J16" s="6" t="s">
        <v>36</v>
      </c>
    </row>
    <row r="17" spans="1:10" x14ac:dyDescent="0.25">
      <c r="A17" s="11">
        <v>101</v>
      </c>
      <c r="B17" s="12">
        <v>40789</v>
      </c>
      <c r="C17" s="15">
        <v>1874.36</v>
      </c>
      <c r="D17" s="15">
        <v>686.15</v>
      </c>
      <c r="E17" s="13">
        <f t="shared" si="0"/>
        <v>1188.21</v>
      </c>
      <c r="F17" s="11">
        <v>32</v>
      </c>
      <c r="G17" s="6" t="s">
        <v>13</v>
      </c>
      <c r="H17" s="6" t="s">
        <v>72</v>
      </c>
      <c r="I17" s="6" t="s">
        <v>47</v>
      </c>
      <c r="J17" s="6" t="s">
        <v>49</v>
      </c>
    </row>
    <row r="18" spans="1:10" x14ac:dyDescent="0.25">
      <c r="A18" s="11">
        <v>195</v>
      </c>
      <c r="B18" s="12">
        <v>40071</v>
      </c>
      <c r="C18" s="15">
        <v>1868.75</v>
      </c>
      <c r="D18" s="15">
        <v>684.1</v>
      </c>
      <c r="E18" s="13">
        <f t="shared" si="0"/>
        <v>1184.6500000000001</v>
      </c>
      <c r="F18" s="11">
        <v>32</v>
      </c>
      <c r="G18" s="6" t="s">
        <v>8</v>
      </c>
      <c r="H18" s="6" t="s">
        <v>72</v>
      </c>
      <c r="I18" s="6" t="s">
        <v>48</v>
      </c>
      <c r="J18" s="6" t="s">
        <v>43</v>
      </c>
    </row>
    <row r="19" spans="1:10" x14ac:dyDescent="0.25">
      <c r="A19" s="11">
        <v>142</v>
      </c>
      <c r="B19" s="12">
        <v>37895</v>
      </c>
      <c r="C19" s="15">
        <v>1863.16</v>
      </c>
      <c r="D19" s="15">
        <v>682.05</v>
      </c>
      <c r="E19" s="13">
        <f t="shared" si="0"/>
        <v>1181.1100000000001</v>
      </c>
      <c r="F19" s="11">
        <v>32</v>
      </c>
      <c r="G19" s="6" t="s">
        <v>13</v>
      </c>
      <c r="H19" s="6" t="s">
        <v>71</v>
      </c>
      <c r="I19" s="6" t="s">
        <v>46</v>
      </c>
      <c r="J19" s="6" t="s">
        <v>43</v>
      </c>
    </row>
    <row r="20" spans="1:10" x14ac:dyDescent="0.25">
      <c r="A20" s="11">
        <v>67</v>
      </c>
      <c r="B20" s="12">
        <v>40634</v>
      </c>
      <c r="C20" s="15">
        <v>1857.59</v>
      </c>
      <c r="D20" s="15">
        <v>680.01</v>
      </c>
      <c r="E20" s="13">
        <f t="shared" si="0"/>
        <v>1177.58</v>
      </c>
      <c r="F20" s="11">
        <v>32</v>
      </c>
      <c r="G20" s="6" t="s">
        <v>13</v>
      </c>
      <c r="H20" s="6" t="s">
        <v>70</v>
      </c>
      <c r="I20" s="6" t="s">
        <v>38</v>
      </c>
      <c r="J20" s="6" t="s">
        <v>36</v>
      </c>
    </row>
    <row r="21" spans="1:10" x14ac:dyDescent="0.25">
      <c r="A21" s="11">
        <v>103</v>
      </c>
      <c r="B21" s="12">
        <v>40547</v>
      </c>
      <c r="C21" s="15">
        <v>1852.03</v>
      </c>
      <c r="D21" s="15">
        <v>677.98</v>
      </c>
      <c r="E21" s="13">
        <f t="shared" si="0"/>
        <v>1174.05</v>
      </c>
      <c r="F21" s="11">
        <v>32</v>
      </c>
      <c r="G21" s="6" t="s">
        <v>8</v>
      </c>
      <c r="H21" s="6" t="s">
        <v>72</v>
      </c>
      <c r="I21" s="6" t="s">
        <v>45</v>
      </c>
      <c r="J21" s="6" t="s">
        <v>49</v>
      </c>
    </row>
    <row r="22" spans="1:10" x14ac:dyDescent="0.25">
      <c r="A22" s="11">
        <v>16</v>
      </c>
      <c r="B22" s="12">
        <v>38356</v>
      </c>
      <c r="C22" s="15">
        <v>1846.49</v>
      </c>
      <c r="D22" s="15">
        <v>675.95</v>
      </c>
      <c r="E22" s="13">
        <f t="shared" si="0"/>
        <v>1170.54</v>
      </c>
      <c r="F22" s="11">
        <v>32</v>
      </c>
      <c r="G22" s="6" t="s">
        <v>13</v>
      </c>
      <c r="H22" s="6" t="s">
        <v>70</v>
      </c>
      <c r="I22" s="6" t="s">
        <v>48</v>
      </c>
      <c r="J22" s="6" t="s">
        <v>43</v>
      </c>
    </row>
    <row r="23" spans="1:10" x14ac:dyDescent="0.25">
      <c r="A23" s="11">
        <v>160</v>
      </c>
      <c r="B23" s="12">
        <v>40634</v>
      </c>
      <c r="C23" s="15">
        <v>1840.97</v>
      </c>
      <c r="D23" s="15">
        <v>673.93</v>
      </c>
      <c r="E23" s="13">
        <f t="shared" si="0"/>
        <v>1167.04</v>
      </c>
      <c r="F23" s="11">
        <v>32</v>
      </c>
      <c r="G23" s="6" t="s">
        <v>13</v>
      </c>
      <c r="H23" s="6" t="s">
        <v>60</v>
      </c>
      <c r="I23" s="6" t="s">
        <v>41</v>
      </c>
      <c r="J23" s="6" t="s">
        <v>43</v>
      </c>
    </row>
    <row r="24" spans="1:10" x14ac:dyDescent="0.25">
      <c r="A24" s="11">
        <v>172</v>
      </c>
      <c r="B24" s="12">
        <v>40087</v>
      </c>
      <c r="C24" s="15">
        <v>1835.46</v>
      </c>
      <c r="D24" s="15">
        <v>671.91</v>
      </c>
      <c r="E24" s="13">
        <f t="shared" si="0"/>
        <v>1163.5500000000002</v>
      </c>
      <c r="F24" s="11">
        <v>32</v>
      </c>
      <c r="G24" s="6" t="s">
        <v>8</v>
      </c>
      <c r="H24" s="6" t="s">
        <v>70</v>
      </c>
      <c r="I24" s="6" t="s">
        <v>46</v>
      </c>
      <c r="J24" s="6" t="s">
        <v>36</v>
      </c>
    </row>
    <row r="25" spans="1:10" x14ac:dyDescent="0.25">
      <c r="A25" s="11">
        <v>40</v>
      </c>
      <c r="B25" s="12">
        <v>39679</v>
      </c>
      <c r="C25" s="15">
        <v>1829.97</v>
      </c>
      <c r="D25" s="15">
        <v>669.9</v>
      </c>
      <c r="E25" s="13">
        <f t="shared" si="0"/>
        <v>1160.0700000000002</v>
      </c>
      <c r="F25" s="11">
        <v>32</v>
      </c>
      <c r="G25" s="6" t="s">
        <v>16</v>
      </c>
      <c r="H25" s="6" t="s">
        <v>71</v>
      </c>
      <c r="I25" s="6" t="s">
        <v>39</v>
      </c>
      <c r="J25" s="6" t="s">
        <v>49</v>
      </c>
    </row>
    <row r="26" spans="1:10" x14ac:dyDescent="0.25">
      <c r="A26" s="11">
        <v>199</v>
      </c>
      <c r="B26" s="12">
        <v>40042</v>
      </c>
      <c r="C26" s="15">
        <v>1824.5</v>
      </c>
      <c r="D26" s="15">
        <v>667.9</v>
      </c>
      <c r="E26" s="13">
        <f t="shared" si="0"/>
        <v>1156.5999999999999</v>
      </c>
      <c r="F26" s="11">
        <v>32</v>
      </c>
      <c r="G26" s="6" t="s">
        <v>7</v>
      </c>
      <c r="H26" s="6" t="s">
        <v>70</v>
      </c>
      <c r="I26" s="6" t="s">
        <v>47</v>
      </c>
      <c r="J26" s="6" t="s">
        <v>43</v>
      </c>
    </row>
    <row r="27" spans="1:10" x14ac:dyDescent="0.25">
      <c r="A27" s="11">
        <v>125</v>
      </c>
      <c r="B27" s="12">
        <v>40634</v>
      </c>
      <c r="C27" s="15">
        <v>1819.04</v>
      </c>
      <c r="D27" s="15">
        <v>665.9</v>
      </c>
      <c r="E27" s="13">
        <f t="shared" si="0"/>
        <v>1153.1399999999999</v>
      </c>
      <c r="F27" s="11">
        <v>31</v>
      </c>
      <c r="G27" s="6" t="s">
        <v>9</v>
      </c>
      <c r="H27" s="6" t="s">
        <v>71</v>
      </c>
      <c r="I27" s="6" t="s">
        <v>40</v>
      </c>
      <c r="J27" s="6" t="s">
        <v>43</v>
      </c>
    </row>
    <row r="28" spans="1:10" x14ac:dyDescent="0.25">
      <c r="A28" s="11">
        <v>77</v>
      </c>
      <c r="B28" s="12">
        <v>39569</v>
      </c>
      <c r="C28" s="15">
        <v>1813.6</v>
      </c>
      <c r="D28" s="15">
        <v>663.91</v>
      </c>
      <c r="E28" s="13">
        <f t="shared" si="0"/>
        <v>1149.69</v>
      </c>
      <c r="F28" s="11">
        <v>31</v>
      </c>
      <c r="G28" s="6" t="s">
        <v>11</v>
      </c>
      <c r="H28" s="6" t="s">
        <v>71</v>
      </c>
      <c r="I28" s="6" t="s">
        <v>47</v>
      </c>
      <c r="J28" s="6" t="s">
        <v>36</v>
      </c>
    </row>
    <row r="29" spans="1:10" x14ac:dyDescent="0.25">
      <c r="A29" s="11">
        <v>37</v>
      </c>
      <c r="B29" s="12">
        <v>39295</v>
      </c>
      <c r="C29" s="15">
        <v>1808.18</v>
      </c>
      <c r="D29" s="15">
        <v>661.92</v>
      </c>
      <c r="E29" s="13">
        <f t="shared" si="0"/>
        <v>1146.2600000000002</v>
      </c>
      <c r="F29" s="11">
        <v>31</v>
      </c>
      <c r="G29" s="6" t="s">
        <v>9</v>
      </c>
      <c r="H29" s="6" t="s">
        <v>70</v>
      </c>
      <c r="I29" s="6" t="s">
        <v>52</v>
      </c>
      <c r="J29" s="6" t="s">
        <v>49</v>
      </c>
    </row>
    <row r="30" spans="1:10" x14ac:dyDescent="0.25">
      <c r="A30" s="11">
        <v>8</v>
      </c>
      <c r="B30" s="12">
        <v>40427</v>
      </c>
      <c r="C30" s="15">
        <v>1802.77</v>
      </c>
      <c r="D30" s="15">
        <v>659.94</v>
      </c>
      <c r="E30" s="13">
        <f t="shared" si="0"/>
        <v>1142.83</v>
      </c>
      <c r="F30" s="11">
        <v>31</v>
      </c>
      <c r="G30" s="6" t="s">
        <v>9</v>
      </c>
      <c r="H30" s="6" t="s">
        <v>71</v>
      </c>
      <c r="I30" s="6" t="s">
        <v>48</v>
      </c>
      <c r="J30" s="6" t="s">
        <v>43</v>
      </c>
    </row>
    <row r="31" spans="1:10" x14ac:dyDescent="0.25">
      <c r="A31" s="11">
        <v>156</v>
      </c>
      <c r="B31" s="12">
        <v>40179</v>
      </c>
      <c r="C31" s="15">
        <v>1797.38</v>
      </c>
      <c r="D31" s="15">
        <v>657.97</v>
      </c>
      <c r="E31" s="13">
        <f t="shared" si="0"/>
        <v>1139.4100000000001</v>
      </c>
      <c r="F31" s="11">
        <v>31</v>
      </c>
      <c r="G31" s="6" t="s">
        <v>9</v>
      </c>
      <c r="H31" s="6" t="s">
        <v>60</v>
      </c>
      <c r="I31" s="6" t="s">
        <v>48</v>
      </c>
      <c r="J31" s="6" t="s">
        <v>43</v>
      </c>
    </row>
    <row r="32" spans="1:10" x14ac:dyDescent="0.25">
      <c r="A32" s="11">
        <v>87</v>
      </c>
      <c r="B32" s="12">
        <v>40634</v>
      </c>
      <c r="C32" s="13">
        <v>1792</v>
      </c>
      <c r="D32" s="13">
        <v>656</v>
      </c>
      <c r="E32" s="13">
        <f t="shared" si="0"/>
        <v>1136</v>
      </c>
      <c r="F32" s="14">
        <v>31</v>
      </c>
      <c r="G32" s="6" t="s">
        <v>9</v>
      </c>
      <c r="H32" s="6" t="s">
        <v>72</v>
      </c>
      <c r="I32" s="6" t="s">
        <v>41</v>
      </c>
      <c r="J32" s="6" t="s">
        <v>36</v>
      </c>
    </row>
    <row r="33" spans="1:10" x14ac:dyDescent="0.25">
      <c r="A33" s="11">
        <v>159</v>
      </c>
      <c r="B33" s="12">
        <v>38862</v>
      </c>
      <c r="C33" s="15">
        <v>1773.7</v>
      </c>
      <c r="D33" s="15">
        <v>762.33</v>
      </c>
      <c r="E33" s="13">
        <f t="shared" si="0"/>
        <v>1011.37</v>
      </c>
      <c r="F33" s="11">
        <v>27</v>
      </c>
      <c r="G33" s="6" t="s">
        <v>13</v>
      </c>
      <c r="H33" s="6" t="s">
        <v>60</v>
      </c>
      <c r="I33" s="6" t="s">
        <v>44</v>
      </c>
      <c r="J33" s="6" t="s">
        <v>36</v>
      </c>
    </row>
    <row r="34" spans="1:10" x14ac:dyDescent="0.25">
      <c r="A34" s="11">
        <v>128</v>
      </c>
      <c r="B34" s="12">
        <v>40725</v>
      </c>
      <c r="C34" s="15">
        <v>1768.39</v>
      </c>
      <c r="D34" s="15">
        <v>760.05</v>
      </c>
      <c r="E34" s="13">
        <f t="shared" si="0"/>
        <v>1008.3400000000001</v>
      </c>
      <c r="F34" s="11">
        <v>27</v>
      </c>
      <c r="G34" s="6" t="s">
        <v>8</v>
      </c>
      <c r="H34" s="6" t="s">
        <v>71</v>
      </c>
      <c r="I34" s="6" t="s">
        <v>52</v>
      </c>
      <c r="J34" s="6" t="s">
        <v>49</v>
      </c>
    </row>
    <row r="35" spans="1:10" x14ac:dyDescent="0.25">
      <c r="A35" s="11">
        <v>86</v>
      </c>
      <c r="B35" s="12">
        <v>40782</v>
      </c>
      <c r="C35" s="15">
        <v>1763.11</v>
      </c>
      <c r="D35" s="15">
        <v>757.78</v>
      </c>
      <c r="E35" s="13">
        <f t="shared" si="0"/>
        <v>1005.3299999999999</v>
      </c>
      <c r="F35" s="11">
        <v>27</v>
      </c>
      <c r="G35" s="6" t="s">
        <v>10</v>
      </c>
      <c r="H35" s="6" t="s">
        <v>60</v>
      </c>
      <c r="I35" s="6" t="s">
        <v>48</v>
      </c>
      <c r="J35" s="6" t="s">
        <v>43</v>
      </c>
    </row>
    <row r="36" spans="1:10" x14ac:dyDescent="0.25">
      <c r="A36" s="11">
        <v>17</v>
      </c>
      <c r="B36" s="12">
        <v>39904</v>
      </c>
      <c r="C36" s="15">
        <v>1757.83</v>
      </c>
      <c r="D36" s="15">
        <v>755.51</v>
      </c>
      <c r="E36" s="13">
        <f t="shared" si="0"/>
        <v>1002.3199999999999</v>
      </c>
      <c r="F36" s="11">
        <v>27</v>
      </c>
      <c r="G36" s="6" t="s">
        <v>13</v>
      </c>
      <c r="H36" s="6" t="s">
        <v>72</v>
      </c>
      <c r="I36" s="6" t="s">
        <v>44</v>
      </c>
      <c r="J36" s="6" t="s">
        <v>43</v>
      </c>
    </row>
    <row r="37" spans="1:10" x14ac:dyDescent="0.25">
      <c r="A37" s="11">
        <v>154</v>
      </c>
      <c r="B37" s="12">
        <v>37410</v>
      </c>
      <c r="C37" s="15">
        <v>1635.59</v>
      </c>
      <c r="D37" s="15">
        <v>634.01</v>
      </c>
      <c r="E37" s="13">
        <f t="shared" si="0"/>
        <v>1001.5799999999999</v>
      </c>
      <c r="F37" s="11">
        <v>40</v>
      </c>
      <c r="G37" s="6" t="s">
        <v>7</v>
      </c>
      <c r="H37" s="6" t="s">
        <v>60</v>
      </c>
      <c r="I37" s="6" t="s">
        <v>37</v>
      </c>
      <c r="J37" s="6" t="s">
        <v>36</v>
      </c>
    </row>
    <row r="38" spans="1:10" x14ac:dyDescent="0.25">
      <c r="A38" s="11">
        <v>112</v>
      </c>
      <c r="B38" s="12">
        <v>36836</v>
      </c>
      <c r="C38" s="15">
        <v>1752.57</v>
      </c>
      <c r="D38" s="15">
        <v>753.25</v>
      </c>
      <c r="E38" s="13">
        <f t="shared" si="0"/>
        <v>999.31999999999994</v>
      </c>
      <c r="F38" s="11">
        <v>27</v>
      </c>
      <c r="G38" s="6" t="s">
        <v>8</v>
      </c>
      <c r="H38" s="6" t="s">
        <v>71</v>
      </c>
      <c r="I38" s="6" t="s">
        <v>57</v>
      </c>
      <c r="J38" s="6" t="s">
        <v>36</v>
      </c>
    </row>
    <row r="39" spans="1:10" x14ac:dyDescent="0.25">
      <c r="A39" s="11">
        <v>127</v>
      </c>
      <c r="B39" s="12">
        <v>40725</v>
      </c>
      <c r="C39" s="15">
        <v>1630.7</v>
      </c>
      <c r="D39" s="15">
        <v>632.11</v>
      </c>
      <c r="E39" s="13">
        <f t="shared" si="0"/>
        <v>998.59</v>
      </c>
      <c r="F39" s="11">
        <v>40</v>
      </c>
      <c r="G39" s="6" t="s">
        <v>13</v>
      </c>
      <c r="H39" s="6" t="s">
        <v>72</v>
      </c>
      <c r="I39" s="6" t="s">
        <v>52</v>
      </c>
      <c r="J39" s="6" t="s">
        <v>49</v>
      </c>
    </row>
    <row r="40" spans="1:10" x14ac:dyDescent="0.25">
      <c r="A40" s="11">
        <v>34</v>
      </c>
      <c r="B40" s="12">
        <v>40299</v>
      </c>
      <c r="C40" s="15">
        <v>1747.33</v>
      </c>
      <c r="D40" s="15">
        <v>751</v>
      </c>
      <c r="E40" s="13">
        <f t="shared" si="0"/>
        <v>996.32999999999993</v>
      </c>
      <c r="F40" s="11">
        <v>27</v>
      </c>
      <c r="G40" s="6" t="s">
        <v>10</v>
      </c>
      <c r="H40" s="6" t="s">
        <v>72</v>
      </c>
      <c r="I40" s="6" t="s">
        <v>56</v>
      </c>
      <c r="J40" s="6" t="s">
        <v>49</v>
      </c>
    </row>
    <row r="41" spans="1:10" x14ac:dyDescent="0.25">
      <c r="A41" s="11">
        <v>78</v>
      </c>
      <c r="B41" s="12">
        <v>40782</v>
      </c>
      <c r="C41" s="15">
        <v>1625.82</v>
      </c>
      <c r="D41" s="15">
        <v>630.22</v>
      </c>
      <c r="E41" s="13">
        <f t="shared" si="0"/>
        <v>995.59999999999991</v>
      </c>
      <c r="F41" s="11">
        <v>40</v>
      </c>
      <c r="G41" s="6" t="s">
        <v>13</v>
      </c>
      <c r="H41" s="6" t="s">
        <v>71</v>
      </c>
      <c r="I41" s="6" t="s">
        <v>47</v>
      </c>
      <c r="J41" s="6" t="s">
        <v>43</v>
      </c>
    </row>
    <row r="42" spans="1:10" x14ac:dyDescent="0.25">
      <c r="A42" s="11">
        <v>52</v>
      </c>
      <c r="B42" s="12">
        <v>38726</v>
      </c>
      <c r="C42" s="15">
        <v>1742.11</v>
      </c>
      <c r="D42" s="15">
        <v>748.75</v>
      </c>
      <c r="E42" s="13">
        <f t="shared" si="0"/>
        <v>993.3599999999999</v>
      </c>
      <c r="F42" s="11">
        <v>27</v>
      </c>
      <c r="G42" s="6" t="s">
        <v>13</v>
      </c>
      <c r="H42" s="6" t="s">
        <v>70</v>
      </c>
      <c r="I42" s="6" t="s">
        <v>44</v>
      </c>
      <c r="J42" s="6" t="s">
        <v>43</v>
      </c>
    </row>
    <row r="43" spans="1:10" x14ac:dyDescent="0.25">
      <c r="A43" s="11">
        <v>10</v>
      </c>
      <c r="B43" s="12">
        <v>39692</v>
      </c>
      <c r="C43" s="15">
        <v>1620.96</v>
      </c>
      <c r="D43" s="15">
        <v>628.34</v>
      </c>
      <c r="E43" s="13">
        <f t="shared" si="0"/>
        <v>992.62</v>
      </c>
      <c r="F43" s="11">
        <v>40</v>
      </c>
      <c r="G43" s="6" t="s">
        <v>7</v>
      </c>
      <c r="H43" s="6" t="s">
        <v>72</v>
      </c>
      <c r="I43" s="6" t="s">
        <v>37</v>
      </c>
      <c r="J43" s="6" t="s">
        <v>36</v>
      </c>
    </row>
    <row r="44" spans="1:10" x14ac:dyDescent="0.25">
      <c r="A44" s="11">
        <v>189</v>
      </c>
      <c r="B44" s="12">
        <v>39297</v>
      </c>
      <c r="C44" s="15">
        <v>1736.89</v>
      </c>
      <c r="D44" s="15">
        <v>746.51</v>
      </c>
      <c r="E44" s="13">
        <f t="shared" si="0"/>
        <v>990.38000000000011</v>
      </c>
      <c r="F44" s="11">
        <v>27</v>
      </c>
      <c r="G44" s="6" t="s">
        <v>8</v>
      </c>
      <c r="H44" s="6" t="s">
        <v>70</v>
      </c>
      <c r="I44" s="6" t="s">
        <v>47</v>
      </c>
      <c r="J44" s="6" t="s">
        <v>43</v>
      </c>
    </row>
    <row r="45" spans="1:10" x14ac:dyDescent="0.25">
      <c r="A45" s="11">
        <v>105</v>
      </c>
      <c r="B45" s="12">
        <v>36836</v>
      </c>
      <c r="C45" s="15">
        <v>1616.11</v>
      </c>
      <c r="D45" s="15">
        <v>626.46</v>
      </c>
      <c r="E45" s="13">
        <f t="shared" si="0"/>
        <v>989.64999999999986</v>
      </c>
      <c r="F45" s="11">
        <v>40</v>
      </c>
      <c r="G45" s="6" t="s">
        <v>13</v>
      </c>
      <c r="H45" s="6" t="s">
        <v>72</v>
      </c>
      <c r="I45" s="6" t="s">
        <v>57</v>
      </c>
      <c r="J45" s="6" t="s">
        <v>36</v>
      </c>
    </row>
    <row r="46" spans="1:10" x14ac:dyDescent="0.25">
      <c r="A46" s="11">
        <v>158</v>
      </c>
      <c r="B46" s="12">
        <v>40634</v>
      </c>
      <c r="C46" s="15">
        <v>1731.7</v>
      </c>
      <c r="D46" s="15">
        <v>744.28</v>
      </c>
      <c r="E46" s="13">
        <f t="shared" si="0"/>
        <v>987.42000000000007</v>
      </c>
      <c r="F46" s="11">
        <v>27</v>
      </c>
      <c r="G46" s="6" t="s">
        <v>10</v>
      </c>
      <c r="H46" s="6" t="s">
        <v>60</v>
      </c>
      <c r="I46" s="6" t="s">
        <v>37</v>
      </c>
      <c r="J46" s="6" t="s">
        <v>36</v>
      </c>
    </row>
    <row r="47" spans="1:10" x14ac:dyDescent="0.25">
      <c r="A47" s="11">
        <v>26</v>
      </c>
      <c r="B47" s="12">
        <v>40299</v>
      </c>
      <c r="C47" s="15">
        <v>1611.27</v>
      </c>
      <c r="D47" s="15">
        <v>624.58000000000004</v>
      </c>
      <c r="E47" s="13">
        <f t="shared" si="0"/>
        <v>986.68999999999994</v>
      </c>
      <c r="F47" s="11">
        <v>40</v>
      </c>
      <c r="G47" s="6" t="s">
        <v>13</v>
      </c>
      <c r="H47" s="6" t="s">
        <v>71</v>
      </c>
      <c r="I47" s="6" t="s">
        <v>56</v>
      </c>
      <c r="J47" s="6" t="s">
        <v>49</v>
      </c>
    </row>
    <row r="48" spans="1:10" x14ac:dyDescent="0.25">
      <c r="A48" s="11">
        <v>129</v>
      </c>
      <c r="B48" s="12">
        <v>40884</v>
      </c>
      <c r="C48" s="15">
        <v>1726.52</v>
      </c>
      <c r="D48" s="15">
        <v>742.05</v>
      </c>
      <c r="E48" s="13">
        <f t="shared" si="0"/>
        <v>984.47</v>
      </c>
      <c r="F48" s="11">
        <v>26</v>
      </c>
      <c r="G48" s="6" t="s">
        <v>13</v>
      </c>
      <c r="H48" s="6" t="s">
        <v>70</v>
      </c>
      <c r="I48" s="6" t="s">
        <v>37</v>
      </c>
      <c r="J48" s="6" t="s">
        <v>49</v>
      </c>
    </row>
    <row r="49" spans="1:10" x14ac:dyDescent="0.25">
      <c r="A49" s="11">
        <v>211</v>
      </c>
      <c r="B49" s="12">
        <v>38726</v>
      </c>
      <c r="C49" s="15">
        <v>1606.45</v>
      </c>
      <c r="D49" s="15">
        <v>622.71</v>
      </c>
      <c r="E49" s="13">
        <f t="shared" si="0"/>
        <v>983.74</v>
      </c>
      <c r="F49" s="11">
        <v>40</v>
      </c>
      <c r="G49" s="6" t="s">
        <v>7</v>
      </c>
      <c r="H49" s="6" t="s">
        <v>71</v>
      </c>
      <c r="I49" s="6" t="s">
        <v>37</v>
      </c>
      <c r="J49" s="6" t="s">
        <v>43</v>
      </c>
    </row>
    <row r="50" spans="1:10" x14ac:dyDescent="0.25">
      <c r="A50" s="11">
        <v>95</v>
      </c>
      <c r="B50" s="12">
        <v>38246</v>
      </c>
      <c r="C50" s="15">
        <v>1721.36</v>
      </c>
      <c r="D50" s="15">
        <v>739.83</v>
      </c>
      <c r="E50" s="13">
        <f t="shared" si="0"/>
        <v>981.52999999999986</v>
      </c>
      <c r="F50" s="11">
        <v>26</v>
      </c>
      <c r="G50" s="6" t="s">
        <v>8</v>
      </c>
      <c r="H50" s="6" t="s">
        <v>72</v>
      </c>
      <c r="I50" s="6" t="s">
        <v>45</v>
      </c>
      <c r="J50" s="6" t="s">
        <v>43</v>
      </c>
    </row>
    <row r="51" spans="1:10" x14ac:dyDescent="0.25">
      <c r="A51" s="11">
        <v>185</v>
      </c>
      <c r="B51" s="12">
        <v>40634</v>
      </c>
      <c r="C51" s="15">
        <v>1601.65</v>
      </c>
      <c r="D51" s="15">
        <v>620.85</v>
      </c>
      <c r="E51" s="13">
        <f t="shared" si="0"/>
        <v>980.80000000000007</v>
      </c>
      <c r="F51" s="11">
        <v>39</v>
      </c>
      <c r="G51" s="6" t="s">
        <v>13</v>
      </c>
      <c r="H51" s="6" t="s">
        <v>60</v>
      </c>
      <c r="I51" s="6" t="s">
        <v>46</v>
      </c>
      <c r="J51" s="6" t="s">
        <v>36</v>
      </c>
    </row>
    <row r="52" spans="1:10" x14ac:dyDescent="0.25">
      <c r="A52" s="11">
        <v>60</v>
      </c>
      <c r="B52" s="12">
        <v>38596</v>
      </c>
      <c r="C52" s="15">
        <v>1716.21</v>
      </c>
      <c r="D52" s="15">
        <v>737.62</v>
      </c>
      <c r="E52" s="13">
        <f t="shared" si="0"/>
        <v>978.59</v>
      </c>
      <c r="F52" s="11">
        <v>26</v>
      </c>
      <c r="G52" s="6" t="s">
        <v>16</v>
      </c>
      <c r="H52" s="6" t="s">
        <v>73</v>
      </c>
      <c r="I52" s="6" t="s">
        <v>48</v>
      </c>
      <c r="J52" s="6" t="s">
        <v>43</v>
      </c>
    </row>
    <row r="53" spans="1:10" x14ac:dyDescent="0.25">
      <c r="A53" s="11">
        <v>155</v>
      </c>
      <c r="B53" s="12">
        <v>39356</v>
      </c>
      <c r="C53" s="15">
        <v>1596.86</v>
      </c>
      <c r="D53" s="15">
        <v>619</v>
      </c>
      <c r="E53" s="13">
        <f t="shared" si="0"/>
        <v>977.8599999999999</v>
      </c>
      <c r="F53" s="11">
        <v>39</v>
      </c>
      <c r="G53" s="6" t="s">
        <v>13</v>
      </c>
      <c r="H53" s="6" t="s">
        <v>74</v>
      </c>
      <c r="I53" s="6" t="s">
        <v>48</v>
      </c>
      <c r="J53" s="6" t="s">
        <v>36</v>
      </c>
    </row>
    <row r="54" spans="1:10" x14ac:dyDescent="0.25">
      <c r="A54" s="11">
        <v>203</v>
      </c>
      <c r="B54" s="12">
        <v>40179</v>
      </c>
      <c r="C54" s="15">
        <v>1711.07</v>
      </c>
      <c r="D54" s="15">
        <v>735.42</v>
      </c>
      <c r="E54" s="13">
        <f t="shared" si="0"/>
        <v>975.65</v>
      </c>
      <c r="F54" s="11">
        <v>26</v>
      </c>
      <c r="G54" s="6" t="s">
        <v>13</v>
      </c>
      <c r="H54" s="6" t="s">
        <v>75</v>
      </c>
      <c r="I54" s="6" t="s">
        <v>37</v>
      </c>
      <c r="J54" s="6" t="s">
        <v>36</v>
      </c>
    </row>
    <row r="55" spans="1:10" x14ac:dyDescent="0.25">
      <c r="A55" s="11">
        <v>126</v>
      </c>
      <c r="B55" s="12">
        <v>39995</v>
      </c>
      <c r="C55" s="15">
        <v>1592.08</v>
      </c>
      <c r="D55" s="15">
        <v>617.14</v>
      </c>
      <c r="E55" s="13">
        <f t="shared" si="0"/>
        <v>974.93999999999994</v>
      </c>
      <c r="F55" s="11">
        <v>39</v>
      </c>
      <c r="G55" s="6" t="s">
        <v>7</v>
      </c>
      <c r="H55" s="6" t="s">
        <v>76</v>
      </c>
      <c r="I55" s="6" t="s">
        <v>44</v>
      </c>
      <c r="J55" s="6" t="s">
        <v>49</v>
      </c>
    </row>
    <row r="56" spans="1:10" x14ac:dyDescent="0.25">
      <c r="A56" s="11">
        <v>54</v>
      </c>
      <c r="B56" s="12">
        <v>40634</v>
      </c>
      <c r="C56" s="15">
        <v>1705.96</v>
      </c>
      <c r="D56" s="15">
        <v>733.22</v>
      </c>
      <c r="E56" s="13">
        <f t="shared" si="0"/>
        <v>972.74</v>
      </c>
      <c r="F56" s="11">
        <v>26</v>
      </c>
      <c r="G56" s="6" t="s">
        <v>12</v>
      </c>
      <c r="H56" s="6" t="s">
        <v>77</v>
      </c>
      <c r="I56" s="6" t="s">
        <v>47</v>
      </c>
      <c r="J56" s="6" t="s">
        <v>49</v>
      </c>
    </row>
    <row r="57" spans="1:10" x14ac:dyDescent="0.25">
      <c r="A57" s="11">
        <v>92</v>
      </c>
      <c r="B57" s="12">
        <v>38246</v>
      </c>
      <c r="C57" s="15">
        <v>1587.32</v>
      </c>
      <c r="D57" s="15">
        <v>615.29999999999995</v>
      </c>
      <c r="E57" s="13">
        <f t="shared" si="0"/>
        <v>972.02</v>
      </c>
      <c r="F57" s="11">
        <v>39</v>
      </c>
      <c r="G57" s="6" t="s">
        <v>13</v>
      </c>
      <c r="H57" s="6" t="s">
        <v>60</v>
      </c>
      <c r="I57" s="6" t="s">
        <v>44</v>
      </c>
      <c r="J57" s="6" t="s">
        <v>43</v>
      </c>
    </row>
    <row r="58" spans="1:10" x14ac:dyDescent="0.25">
      <c r="A58" s="11">
        <v>183</v>
      </c>
      <c r="B58" s="12">
        <v>39904</v>
      </c>
      <c r="C58" s="15">
        <v>1700.85</v>
      </c>
      <c r="D58" s="15">
        <v>731.02</v>
      </c>
      <c r="E58" s="13">
        <f t="shared" si="0"/>
        <v>969.82999999999993</v>
      </c>
      <c r="F58" s="11">
        <v>26</v>
      </c>
      <c r="G58" s="6" t="s">
        <v>16</v>
      </c>
      <c r="H58" s="6" t="s">
        <v>61</v>
      </c>
      <c r="I58" s="6" t="s">
        <v>46</v>
      </c>
      <c r="J58" s="6" t="s">
        <v>43</v>
      </c>
    </row>
    <row r="59" spans="1:10" x14ac:dyDescent="0.25">
      <c r="A59" s="11">
        <v>50</v>
      </c>
      <c r="B59" s="12">
        <v>38596</v>
      </c>
      <c r="C59" s="15">
        <v>1582.57</v>
      </c>
      <c r="D59" s="15">
        <v>613.46</v>
      </c>
      <c r="E59" s="13">
        <f t="shared" si="0"/>
        <v>969.1099999999999</v>
      </c>
      <c r="F59" s="11">
        <v>39</v>
      </c>
      <c r="G59" s="6" t="s">
        <v>15</v>
      </c>
      <c r="H59" s="7" t="s">
        <v>62</v>
      </c>
      <c r="I59" s="6" t="s">
        <v>48</v>
      </c>
      <c r="J59" s="6" t="s">
        <v>36</v>
      </c>
    </row>
    <row r="60" spans="1:10" x14ac:dyDescent="0.25">
      <c r="A60" s="11">
        <v>132</v>
      </c>
      <c r="B60" s="12">
        <v>38726</v>
      </c>
      <c r="C60" s="15">
        <v>1695.77</v>
      </c>
      <c r="D60" s="15">
        <v>728.84</v>
      </c>
      <c r="E60" s="13">
        <f t="shared" si="0"/>
        <v>966.93</v>
      </c>
      <c r="F60" s="11">
        <v>26</v>
      </c>
      <c r="G60" s="6" t="s">
        <v>13</v>
      </c>
      <c r="H60" s="6" t="s">
        <v>63</v>
      </c>
      <c r="I60" s="6" t="s">
        <v>46</v>
      </c>
      <c r="J60" s="6" t="s">
        <v>43</v>
      </c>
    </row>
    <row r="61" spans="1:10" x14ac:dyDescent="0.25">
      <c r="A61" s="11">
        <v>182</v>
      </c>
      <c r="B61" s="12">
        <v>40179</v>
      </c>
      <c r="C61" s="15">
        <v>1577.84</v>
      </c>
      <c r="D61" s="15">
        <v>611.62</v>
      </c>
      <c r="E61" s="13">
        <f t="shared" si="0"/>
        <v>966.21999999999991</v>
      </c>
      <c r="F61" s="11">
        <v>39</v>
      </c>
      <c r="G61" s="6" t="s">
        <v>7</v>
      </c>
      <c r="H61" s="6" t="s">
        <v>64</v>
      </c>
      <c r="I61" s="6" t="s">
        <v>37</v>
      </c>
      <c r="J61" s="6" t="s">
        <v>36</v>
      </c>
    </row>
    <row r="62" spans="1:10" x14ac:dyDescent="0.25">
      <c r="A62" s="11">
        <v>58</v>
      </c>
      <c r="B62" s="12">
        <v>39692</v>
      </c>
      <c r="C62" s="15">
        <v>1690.69</v>
      </c>
      <c r="D62" s="15">
        <v>726.66</v>
      </c>
      <c r="E62" s="13">
        <f t="shared" si="0"/>
        <v>964.03000000000009</v>
      </c>
      <c r="F62" s="11">
        <v>26</v>
      </c>
      <c r="G62" s="6" t="s">
        <v>12</v>
      </c>
      <c r="H62" s="7" t="s">
        <v>65</v>
      </c>
      <c r="I62" s="6" t="s">
        <v>47</v>
      </c>
      <c r="J62" s="6" t="s">
        <v>36</v>
      </c>
    </row>
    <row r="63" spans="1:10" x14ac:dyDescent="0.25">
      <c r="A63" s="11">
        <v>51</v>
      </c>
      <c r="B63" s="12">
        <v>40634</v>
      </c>
      <c r="C63" s="15">
        <v>1573.12</v>
      </c>
      <c r="D63" s="15">
        <v>609.79</v>
      </c>
      <c r="E63" s="13">
        <f t="shared" si="0"/>
        <v>963.32999999999993</v>
      </c>
      <c r="F63" s="11">
        <v>39</v>
      </c>
      <c r="G63" s="7" t="s">
        <v>14</v>
      </c>
      <c r="H63" s="6" t="s">
        <v>70</v>
      </c>
      <c r="I63" s="7" t="s">
        <v>47</v>
      </c>
      <c r="J63" s="7" t="s">
        <v>49</v>
      </c>
    </row>
    <row r="64" spans="1:10" x14ac:dyDescent="0.25">
      <c r="A64" s="11">
        <v>61</v>
      </c>
      <c r="B64" s="12">
        <v>40634</v>
      </c>
      <c r="C64" s="15">
        <v>1685.64</v>
      </c>
      <c r="D64" s="15">
        <v>724.48</v>
      </c>
      <c r="E64" s="13">
        <f t="shared" si="0"/>
        <v>961.16000000000008</v>
      </c>
      <c r="F64" s="11">
        <v>26</v>
      </c>
      <c r="G64" s="6" t="s">
        <v>16</v>
      </c>
      <c r="H64" s="6" t="s">
        <v>71</v>
      </c>
      <c r="I64" s="6" t="s">
        <v>37</v>
      </c>
      <c r="J64" s="6" t="s">
        <v>49</v>
      </c>
    </row>
    <row r="65" spans="1:10" x14ac:dyDescent="0.25">
      <c r="A65" s="11">
        <v>174</v>
      </c>
      <c r="B65" s="12">
        <v>39904</v>
      </c>
      <c r="C65" s="15">
        <v>1568.41</v>
      </c>
      <c r="D65" s="15">
        <v>607.97</v>
      </c>
      <c r="E65" s="13">
        <f t="shared" si="0"/>
        <v>960.44</v>
      </c>
      <c r="F65" s="11">
        <v>39</v>
      </c>
      <c r="G65" s="6" t="s">
        <v>15</v>
      </c>
      <c r="H65" s="7" t="s">
        <v>71</v>
      </c>
      <c r="I65" s="6" t="s">
        <v>45</v>
      </c>
      <c r="J65" s="6" t="s">
        <v>43</v>
      </c>
    </row>
    <row r="66" spans="1:10" x14ac:dyDescent="0.25">
      <c r="A66" s="11">
        <v>9</v>
      </c>
      <c r="B66" s="12">
        <v>39767</v>
      </c>
      <c r="C66" s="15">
        <v>1680.6</v>
      </c>
      <c r="D66" s="15">
        <v>722.32</v>
      </c>
      <c r="E66" s="13">
        <f t="shared" si="0"/>
        <v>958.27999999999986</v>
      </c>
      <c r="F66" s="11">
        <v>26</v>
      </c>
      <c r="G66" s="6" t="s">
        <v>13</v>
      </c>
      <c r="H66" s="6" t="s">
        <v>70</v>
      </c>
      <c r="I66" s="6" t="s">
        <v>46</v>
      </c>
      <c r="J66" s="6" t="s">
        <v>43</v>
      </c>
    </row>
    <row r="67" spans="1:10" x14ac:dyDescent="0.25">
      <c r="A67" s="11">
        <v>109</v>
      </c>
      <c r="B67" s="12">
        <v>40721</v>
      </c>
      <c r="C67" s="15">
        <v>1563.72</v>
      </c>
      <c r="D67" s="15">
        <v>606.15</v>
      </c>
      <c r="E67" s="13">
        <f t="shared" ref="E67:E130" si="1">C67-D67</f>
        <v>957.57</v>
      </c>
      <c r="F67" s="11">
        <v>38</v>
      </c>
      <c r="G67" s="6" t="s">
        <v>7</v>
      </c>
      <c r="H67" s="6" t="s">
        <v>60</v>
      </c>
      <c r="I67" s="6" t="s">
        <v>42</v>
      </c>
      <c r="J67" s="6" t="s">
        <v>36</v>
      </c>
    </row>
    <row r="68" spans="1:10" x14ac:dyDescent="0.25">
      <c r="A68" s="11">
        <v>118</v>
      </c>
      <c r="B68" s="12">
        <v>38880</v>
      </c>
      <c r="C68" s="15">
        <v>1675.57</v>
      </c>
      <c r="D68" s="15">
        <v>720.16</v>
      </c>
      <c r="E68" s="13">
        <f t="shared" si="1"/>
        <v>955.41</v>
      </c>
      <c r="F68" s="11">
        <v>26</v>
      </c>
      <c r="G68" s="6" t="s">
        <v>12</v>
      </c>
      <c r="H68" s="7" t="s">
        <v>72</v>
      </c>
      <c r="I68" s="6" t="s">
        <v>39</v>
      </c>
      <c r="J68" s="6" t="s">
        <v>43</v>
      </c>
    </row>
    <row r="69" spans="1:10" x14ac:dyDescent="0.25">
      <c r="A69" s="11">
        <v>56</v>
      </c>
      <c r="B69" s="12">
        <v>40547</v>
      </c>
      <c r="C69" s="15">
        <v>1559.05</v>
      </c>
      <c r="D69" s="15">
        <v>604.34</v>
      </c>
      <c r="E69" s="13">
        <f t="shared" si="1"/>
        <v>954.70999999999992</v>
      </c>
      <c r="F69" s="11">
        <v>38</v>
      </c>
      <c r="G69" s="7" t="s">
        <v>14</v>
      </c>
      <c r="H69" s="6" t="s">
        <v>70</v>
      </c>
      <c r="I69" s="7" t="s">
        <v>46</v>
      </c>
      <c r="J69" s="7" t="s">
        <v>36</v>
      </c>
    </row>
    <row r="70" spans="1:10" x14ac:dyDescent="0.25">
      <c r="A70" s="11">
        <v>130</v>
      </c>
      <c r="B70" s="12">
        <v>39022</v>
      </c>
      <c r="C70" s="15">
        <v>1670.56</v>
      </c>
      <c r="D70" s="15">
        <v>718</v>
      </c>
      <c r="E70" s="13">
        <f t="shared" si="1"/>
        <v>952.56</v>
      </c>
      <c r="F70" s="11">
        <v>26</v>
      </c>
      <c r="G70" s="6" t="s">
        <v>13</v>
      </c>
      <c r="H70" s="6" t="s">
        <v>70</v>
      </c>
      <c r="I70" s="6" t="s">
        <v>44</v>
      </c>
      <c r="J70" s="6" t="s">
        <v>36</v>
      </c>
    </row>
    <row r="71" spans="1:10" x14ac:dyDescent="0.25">
      <c r="A71" s="11">
        <v>59</v>
      </c>
      <c r="B71" s="12">
        <v>40634</v>
      </c>
      <c r="C71" s="15">
        <v>1554.38</v>
      </c>
      <c r="D71" s="15">
        <v>602.53</v>
      </c>
      <c r="E71" s="13">
        <f t="shared" si="1"/>
        <v>951.85000000000014</v>
      </c>
      <c r="F71" s="11">
        <v>38</v>
      </c>
      <c r="G71" s="6" t="s">
        <v>15</v>
      </c>
      <c r="H71" s="6" t="s">
        <v>72</v>
      </c>
      <c r="I71" s="6" t="s">
        <v>48</v>
      </c>
      <c r="J71" s="6" t="s">
        <v>49</v>
      </c>
    </row>
    <row r="72" spans="1:10" x14ac:dyDescent="0.25">
      <c r="A72" s="11">
        <v>19</v>
      </c>
      <c r="B72" s="12">
        <v>39479</v>
      </c>
      <c r="C72" s="15">
        <v>1665.56</v>
      </c>
      <c r="D72" s="15">
        <v>715.85</v>
      </c>
      <c r="E72" s="13">
        <f t="shared" si="1"/>
        <v>949.70999999999992</v>
      </c>
      <c r="F72" s="11">
        <v>26</v>
      </c>
      <c r="G72" s="6" t="s">
        <v>7</v>
      </c>
      <c r="H72" s="6" t="s">
        <v>72</v>
      </c>
      <c r="I72" s="6" t="s">
        <v>37</v>
      </c>
      <c r="J72" s="6" t="s">
        <v>49</v>
      </c>
    </row>
    <row r="73" spans="1:10" x14ac:dyDescent="0.25">
      <c r="A73" s="11">
        <v>6</v>
      </c>
      <c r="B73" s="12">
        <v>39767</v>
      </c>
      <c r="C73" s="15">
        <v>1549.73</v>
      </c>
      <c r="D73" s="15">
        <v>600.73</v>
      </c>
      <c r="E73" s="13">
        <f t="shared" si="1"/>
        <v>949</v>
      </c>
      <c r="F73" s="11">
        <v>38</v>
      </c>
      <c r="G73" s="6" t="s">
        <v>7</v>
      </c>
      <c r="H73" s="6" t="s">
        <v>71</v>
      </c>
      <c r="I73" s="6" t="s">
        <v>45</v>
      </c>
      <c r="J73" s="6" t="s">
        <v>43</v>
      </c>
    </row>
    <row r="74" spans="1:10" x14ac:dyDescent="0.25">
      <c r="A74" s="11">
        <v>178</v>
      </c>
      <c r="B74" s="12">
        <v>40679</v>
      </c>
      <c r="C74" s="15">
        <v>1660.58</v>
      </c>
      <c r="D74" s="15">
        <v>713.71</v>
      </c>
      <c r="E74" s="13">
        <f t="shared" si="1"/>
        <v>946.86999999999989</v>
      </c>
      <c r="F74" s="11">
        <v>25</v>
      </c>
      <c r="G74" s="6" t="s">
        <v>8</v>
      </c>
      <c r="H74" s="6" t="s">
        <v>70</v>
      </c>
      <c r="I74" s="6" t="s">
        <v>45</v>
      </c>
      <c r="J74" s="6" t="s">
        <v>43</v>
      </c>
    </row>
    <row r="75" spans="1:10" x14ac:dyDescent="0.25">
      <c r="A75" s="11">
        <v>97</v>
      </c>
      <c r="B75" s="12">
        <v>38880</v>
      </c>
      <c r="C75" s="15">
        <v>1545.1</v>
      </c>
      <c r="D75" s="15">
        <v>598.92999999999995</v>
      </c>
      <c r="E75" s="13">
        <f t="shared" si="1"/>
        <v>946.17</v>
      </c>
      <c r="F75" s="11">
        <v>38</v>
      </c>
      <c r="G75" s="7" t="s">
        <v>14</v>
      </c>
      <c r="H75" s="6" t="s">
        <v>72</v>
      </c>
      <c r="I75" s="7" t="s">
        <v>38</v>
      </c>
      <c r="J75" s="7" t="s">
        <v>36</v>
      </c>
    </row>
    <row r="76" spans="1:10" x14ac:dyDescent="0.25">
      <c r="A76" s="11">
        <v>115</v>
      </c>
      <c r="B76" s="12">
        <v>39814</v>
      </c>
      <c r="C76" s="15">
        <v>1655.61</v>
      </c>
      <c r="D76" s="15">
        <v>711.58</v>
      </c>
      <c r="E76" s="13">
        <f t="shared" si="1"/>
        <v>944.02999999999986</v>
      </c>
      <c r="F76" s="11">
        <v>25</v>
      </c>
      <c r="G76" s="6" t="s">
        <v>10</v>
      </c>
      <c r="H76" s="6" t="s">
        <v>70</v>
      </c>
      <c r="I76" s="6" t="s">
        <v>38</v>
      </c>
      <c r="J76" s="6" t="s">
        <v>43</v>
      </c>
    </row>
    <row r="77" spans="1:10" x14ac:dyDescent="0.25">
      <c r="A77" s="11">
        <v>104</v>
      </c>
      <c r="B77" s="12">
        <v>39022</v>
      </c>
      <c r="C77" s="15">
        <v>1540.48</v>
      </c>
      <c r="D77" s="15">
        <v>597.14</v>
      </c>
      <c r="E77" s="13">
        <f t="shared" si="1"/>
        <v>943.34</v>
      </c>
      <c r="F77" s="11">
        <v>38</v>
      </c>
      <c r="G77" s="6" t="s">
        <v>9</v>
      </c>
      <c r="H77" s="6" t="s">
        <v>60</v>
      </c>
      <c r="I77" s="6" t="s">
        <v>37</v>
      </c>
      <c r="J77" s="6" t="s">
        <v>36</v>
      </c>
    </row>
    <row r="78" spans="1:10" x14ac:dyDescent="0.25">
      <c r="A78" s="11">
        <v>68</v>
      </c>
      <c r="B78" s="12">
        <v>40700</v>
      </c>
      <c r="C78" s="15">
        <v>1650.66</v>
      </c>
      <c r="D78" s="15">
        <v>709.45</v>
      </c>
      <c r="E78" s="13">
        <f t="shared" si="1"/>
        <v>941.21</v>
      </c>
      <c r="F78" s="11">
        <v>25</v>
      </c>
      <c r="G78" s="6" t="s">
        <v>14</v>
      </c>
      <c r="H78" s="6" t="s">
        <v>70</v>
      </c>
      <c r="I78" s="6" t="s">
        <v>45</v>
      </c>
      <c r="J78" s="6" t="s">
        <v>36</v>
      </c>
    </row>
    <row r="79" spans="1:10" x14ac:dyDescent="0.25">
      <c r="A79" s="11">
        <v>14</v>
      </c>
      <c r="B79" s="12">
        <v>39479</v>
      </c>
      <c r="C79" s="15">
        <v>1535.87</v>
      </c>
      <c r="D79" s="15">
        <v>595.35</v>
      </c>
      <c r="E79" s="13">
        <f t="shared" si="1"/>
        <v>940.51999999999987</v>
      </c>
      <c r="F79" s="11">
        <v>38</v>
      </c>
      <c r="G79" s="6" t="s">
        <v>16</v>
      </c>
      <c r="H79" s="6" t="s">
        <v>71</v>
      </c>
      <c r="I79" s="6" t="s">
        <v>40</v>
      </c>
      <c r="J79" s="6" t="s">
        <v>49</v>
      </c>
    </row>
    <row r="80" spans="1:10" x14ac:dyDescent="0.25">
      <c r="A80" s="11">
        <v>30</v>
      </c>
      <c r="B80" s="12">
        <v>39356</v>
      </c>
      <c r="C80" s="15">
        <v>1645.72</v>
      </c>
      <c r="D80" s="15">
        <v>707.33</v>
      </c>
      <c r="E80" s="13">
        <f t="shared" si="1"/>
        <v>938.39</v>
      </c>
      <c r="F80" s="11">
        <v>25</v>
      </c>
      <c r="G80" s="7" t="s">
        <v>14</v>
      </c>
      <c r="H80" s="6" t="s">
        <v>70</v>
      </c>
      <c r="I80" s="7" t="s">
        <v>50</v>
      </c>
      <c r="J80" s="7" t="s">
        <v>49</v>
      </c>
    </row>
    <row r="81" spans="1:10" x14ac:dyDescent="0.25">
      <c r="A81" s="11">
        <v>167</v>
      </c>
      <c r="B81" s="12">
        <v>40679</v>
      </c>
      <c r="C81" s="15">
        <v>1531.28</v>
      </c>
      <c r="D81" s="15">
        <v>593.57000000000005</v>
      </c>
      <c r="E81" s="13">
        <f t="shared" si="1"/>
        <v>937.70999999999992</v>
      </c>
      <c r="F81" s="11">
        <v>38</v>
      </c>
      <c r="G81" s="6" t="s">
        <v>12</v>
      </c>
      <c r="H81" s="6" t="s">
        <v>71</v>
      </c>
      <c r="I81" s="6" t="s">
        <v>44</v>
      </c>
      <c r="J81" s="6" t="s">
        <v>43</v>
      </c>
    </row>
    <row r="82" spans="1:10" x14ac:dyDescent="0.25">
      <c r="A82" s="11">
        <v>1</v>
      </c>
      <c r="B82" s="12">
        <v>38261</v>
      </c>
      <c r="C82" s="15">
        <v>1640.8</v>
      </c>
      <c r="D82" s="15">
        <v>705.21</v>
      </c>
      <c r="E82" s="13">
        <f t="shared" si="1"/>
        <v>935.58999999999992</v>
      </c>
      <c r="F82" s="11">
        <v>25</v>
      </c>
      <c r="G82" s="6" t="s">
        <v>7</v>
      </c>
      <c r="H82" s="6" t="s">
        <v>71</v>
      </c>
      <c r="I82" s="6" t="s">
        <v>46</v>
      </c>
      <c r="J82" s="6" t="s">
        <v>43</v>
      </c>
    </row>
    <row r="83" spans="1:10" x14ac:dyDescent="0.25">
      <c r="A83" s="11">
        <v>110</v>
      </c>
      <c r="B83" s="12">
        <v>39814</v>
      </c>
      <c r="C83" s="15">
        <v>1526.7</v>
      </c>
      <c r="D83" s="15">
        <v>591.79999999999995</v>
      </c>
      <c r="E83" s="13">
        <f t="shared" si="1"/>
        <v>934.90000000000009</v>
      </c>
      <c r="F83" s="11">
        <v>38</v>
      </c>
      <c r="G83" s="6" t="s">
        <v>13</v>
      </c>
      <c r="H83" s="6" t="s">
        <v>70</v>
      </c>
      <c r="I83" s="6" t="s">
        <v>37</v>
      </c>
      <c r="J83" s="6" t="s">
        <v>36</v>
      </c>
    </row>
    <row r="84" spans="1:10" x14ac:dyDescent="0.25">
      <c r="A84" s="11">
        <v>135</v>
      </c>
      <c r="B84" s="12">
        <v>37803</v>
      </c>
      <c r="C84" s="15">
        <v>1635.89</v>
      </c>
      <c r="D84" s="15">
        <v>703.1</v>
      </c>
      <c r="E84" s="13">
        <f t="shared" si="1"/>
        <v>932.79000000000008</v>
      </c>
      <c r="F84" s="11">
        <v>25</v>
      </c>
      <c r="G84" s="6" t="s">
        <v>7</v>
      </c>
      <c r="H84" s="6" t="s">
        <v>71</v>
      </c>
      <c r="I84" s="6" t="s">
        <v>46</v>
      </c>
      <c r="J84" s="6" t="s">
        <v>43</v>
      </c>
    </row>
    <row r="85" spans="1:10" x14ac:dyDescent="0.25">
      <c r="A85" s="11">
        <v>57</v>
      </c>
      <c r="B85" s="12">
        <v>40360</v>
      </c>
      <c r="C85" s="15">
        <v>1522.13</v>
      </c>
      <c r="D85" s="15">
        <v>590.03</v>
      </c>
      <c r="E85" s="13">
        <f t="shared" si="1"/>
        <v>932.10000000000014</v>
      </c>
      <c r="F85" s="11">
        <v>37</v>
      </c>
      <c r="G85" s="6" t="s">
        <v>13</v>
      </c>
      <c r="H85" s="6" t="s">
        <v>60</v>
      </c>
      <c r="I85" s="6" t="s">
        <v>44</v>
      </c>
      <c r="J85" s="6" t="s">
        <v>36</v>
      </c>
    </row>
    <row r="86" spans="1:10" x14ac:dyDescent="0.25">
      <c r="A86" s="11">
        <v>66</v>
      </c>
      <c r="B86" s="12">
        <v>39130</v>
      </c>
      <c r="C86" s="13">
        <v>1631</v>
      </c>
      <c r="D86" s="13">
        <v>701</v>
      </c>
      <c r="E86" s="13">
        <f t="shared" si="1"/>
        <v>930</v>
      </c>
      <c r="F86" s="14">
        <v>25</v>
      </c>
      <c r="G86" s="6" t="s">
        <v>7</v>
      </c>
      <c r="H86" s="6" t="s">
        <v>72</v>
      </c>
      <c r="I86" s="6" t="s">
        <v>39</v>
      </c>
      <c r="J86" s="6" t="s">
        <v>36</v>
      </c>
    </row>
    <row r="87" spans="1:10" x14ac:dyDescent="0.25">
      <c r="A87" s="11">
        <v>28</v>
      </c>
      <c r="B87" s="12">
        <v>39356</v>
      </c>
      <c r="C87" s="15">
        <v>1517.58</v>
      </c>
      <c r="D87" s="15">
        <v>588.26</v>
      </c>
      <c r="E87" s="13">
        <f t="shared" si="1"/>
        <v>929.31999999999994</v>
      </c>
      <c r="F87" s="11">
        <v>37</v>
      </c>
      <c r="G87" s="7" t="s">
        <v>10</v>
      </c>
      <c r="H87" s="6" t="s">
        <v>60</v>
      </c>
      <c r="I87" s="7" t="s">
        <v>50</v>
      </c>
      <c r="J87" s="7" t="s">
        <v>49</v>
      </c>
    </row>
    <row r="88" spans="1:10" x14ac:dyDescent="0.25">
      <c r="A88" s="11">
        <v>198</v>
      </c>
      <c r="B88" s="12">
        <v>40664</v>
      </c>
      <c r="C88" s="15">
        <v>1513.04</v>
      </c>
      <c r="D88" s="15">
        <v>586.5</v>
      </c>
      <c r="E88" s="13">
        <f t="shared" si="1"/>
        <v>926.54</v>
      </c>
      <c r="F88" s="11">
        <v>37</v>
      </c>
      <c r="G88" s="6" t="s">
        <v>10</v>
      </c>
      <c r="H88" s="6" t="s">
        <v>71</v>
      </c>
      <c r="I88" s="6" t="s">
        <v>45</v>
      </c>
      <c r="J88" s="6" t="s">
        <v>43</v>
      </c>
    </row>
    <row r="89" spans="1:10" x14ac:dyDescent="0.25">
      <c r="A89" s="11">
        <v>124</v>
      </c>
      <c r="B89" s="12">
        <v>37803</v>
      </c>
      <c r="C89" s="15">
        <v>1508.51</v>
      </c>
      <c r="D89" s="15">
        <v>584.75</v>
      </c>
      <c r="E89" s="13">
        <f t="shared" si="1"/>
        <v>923.76</v>
      </c>
      <c r="F89" s="11">
        <v>37</v>
      </c>
      <c r="G89" s="6" t="s">
        <v>10</v>
      </c>
      <c r="H89" s="6" t="s">
        <v>60</v>
      </c>
      <c r="I89" s="6" t="s">
        <v>45</v>
      </c>
      <c r="J89" s="6" t="s">
        <v>36</v>
      </c>
    </row>
    <row r="90" spans="1:10" x14ac:dyDescent="0.25">
      <c r="A90" s="11">
        <v>36</v>
      </c>
      <c r="B90" s="12">
        <v>40269</v>
      </c>
      <c r="C90" s="13">
        <v>1504</v>
      </c>
      <c r="D90" s="13">
        <v>583</v>
      </c>
      <c r="E90" s="13">
        <f t="shared" si="1"/>
        <v>921</v>
      </c>
      <c r="F90" s="14">
        <v>37</v>
      </c>
      <c r="G90" s="6" t="s">
        <v>10</v>
      </c>
      <c r="H90" s="6" t="s">
        <v>72</v>
      </c>
      <c r="I90" s="6" t="s">
        <v>38</v>
      </c>
      <c r="J90" s="6" t="s">
        <v>36</v>
      </c>
    </row>
    <row r="91" spans="1:10" x14ac:dyDescent="0.25">
      <c r="A91" s="11">
        <v>170</v>
      </c>
      <c r="B91" s="12">
        <v>40299</v>
      </c>
      <c r="C91" s="15">
        <v>1540.98</v>
      </c>
      <c r="D91" s="15">
        <v>699.26</v>
      </c>
      <c r="E91" s="13">
        <f t="shared" si="1"/>
        <v>841.72</v>
      </c>
      <c r="F91" s="11">
        <v>54</v>
      </c>
      <c r="G91" s="6" t="s">
        <v>15</v>
      </c>
      <c r="H91" s="6" t="s">
        <v>60</v>
      </c>
      <c r="I91" s="6" t="s">
        <v>47</v>
      </c>
      <c r="J91" s="6" t="s">
        <v>36</v>
      </c>
    </row>
    <row r="92" spans="1:10" x14ac:dyDescent="0.25">
      <c r="A92" s="11">
        <v>144</v>
      </c>
      <c r="B92" s="12">
        <v>40634</v>
      </c>
      <c r="C92" s="15">
        <v>1536.37</v>
      </c>
      <c r="D92" s="15">
        <v>697.17</v>
      </c>
      <c r="E92" s="13">
        <f t="shared" si="1"/>
        <v>839.19999999999993</v>
      </c>
      <c r="F92" s="11">
        <v>54</v>
      </c>
      <c r="G92" s="7" t="s">
        <v>10</v>
      </c>
      <c r="H92" s="6" t="s">
        <v>71</v>
      </c>
      <c r="I92" s="7" t="s">
        <v>52</v>
      </c>
      <c r="J92" s="7" t="s">
        <v>49</v>
      </c>
    </row>
    <row r="93" spans="1:10" x14ac:dyDescent="0.25">
      <c r="A93" s="11">
        <v>107</v>
      </c>
      <c r="B93" s="12">
        <v>40302</v>
      </c>
      <c r="C93" s="15">
        <v>1531.77</v>
      </c>
      <c r="D93" s="15">
        <v>695.08</v>
      </c>
      <c r="E93" s="13">
        <f t="shared" si="1"/>
        <v>836.68999999999994</v>
      </c>
      <c r="F93" s="11">
        <v>54</v>
      </c>
      <c r="G93" s="6" t="s">
        <v>13</v>
      </c>
      <c r="H93" s="6" t="s">
        <v>72</v>
      </c>
      <c r="I93" s="6" t="s">
        <v>46</v>
      </c>
      <c r="J93" s="6" t="s">
        <v>36</v>
      </c>
    </row>
    <row r="94" spans="1:10" x14ac:dyDescent="0.25">
      <c r="A94" s="11">
        <v>49</v>
      </c>
      <c r="B94" s="12">
        <v>40782</v>
      </c>
      <c r="C94" s="15">
        <v>1527.19</v>
      </c>
      <c r="D94" s="15">
        <v>693</v>
      </c>
      <c r="E94" s="13">
        <f t="shared" si="1"/>
        <v>834.19</v>
      </c>
      <c r="F94" s="11">
        <v>54</v>
      </c>
      <c r="G94" s="6" t="s">
        <v>15</v>
      </c>
      <c r="H94" s="6" t="s">
        <v>72</v>
      </c>
      <c r="I94" s="6" t="s">
        <v>47</v>
      </c>
      <c r="J94" s="6" t="s">
        <v>43</v>
      </c>
    </row>
    <row r="95" spans="1:10" x14ac:dyDescent="0.25">
      <c r="A95" s="11">
        <v>173</v>
      </c>
      <c r="B95" s="12">
        <v>39692</v>
      </c>
      <c r="C95" s="15">
        <v>1522.62</v>
      </c>
      <c r="D95" s="15">
        <v>690.93</v>
      </c>
      <c r="E95" s="13">
        <f t="shared" si="1"/>
        <v>831.68999999999994</v>
      </c>
      <c r="F95" s="11">
        <v>54</v>
      </c>
      <c r="G95" s="7" t="s">
        <v>10</v>
      </c>
      <c r="H95" s="6" t="s">
        <v>71</v>
      </c>
      <c r="I95" s="7" t="s">
        <v>57</v>
      </c>
      <c r="J95" s="7" t="s">
        <v>36</v>
      </c>
    </row>
    <row r="96" spans="1:10" x14ac:dyDescent="0.25">
      <c r="A96" s="11">
        <v>70</v>
      </c>
      <c r="B96" s="12">
        <v>40360</v>
      </c>
      <c r="C96" s="15">
        <v>1518.07</v>
      </c>
      <c r="D96" s="15">
        <v>688.86</v>
      </c>
      <c r="E96" s="13">
        <f t="shared" si="1"/>
        <v>829.20999999999992</v>
      </c>
      <c r="F96" s="11">
        <v>54</v>
      </c>
      <c r="G96" s="6" t="s">
        <v>13</v>
      </c>
      <c r="H96" s="6" t="s">
        <v>70</v>
      </c>
      <c r="I96" s="6" t="s">
        <v>56</v>
      </c>
      <c r="J96" s="6" t="s">
        <v>49</v>
      </c>
    </row>
    <row r="97" spans="1:10" x14ac:dyDescent="0.25">
      <c r="A97" s="11">
        <v>102</v>
      </c>
      <c r="B97" s="12">
        <v>39083</v>
      </c>
      <c r="C97" s="15">
        <v>1513.53</v>
      </c>
      <c r="D97" s="15">
        <v>686.8</v>
      </c>
      <c r="E97" s="13">
        <f t="shared" si="1"/>
        <v>826.73</v>
      </c>
      <c r="F97" s="11">
        <v>53</v>
      </c>
      <c r="G97" s="6" t="s">
        <v>15</v>
      </c>
      <c r="H97" s="6" t="s">
        <v>72</v>
      </c>
      <c r="I97" s="6" t="s">
        <v>47</v>
      </c>
      <c r="J97" s="6" t="s">
        <v>36</v>
      </c>
    </row>
    <row r="98" spans="1:10" x14ac:dyDescent="0.25">
      <c r="A98" s="11">
        <v>200</v>
      </c>
      <c r="B98" s="12">
        <v>40070</v>
      </c>
      <c r="C98" s="15">
        <v>1509</v>
      </c>
      <c r="D98" s="15">
        <v>684.75</v>
      </c>
      <c r="E98" s="13">
        <f t="shared" si="1"/>
        <v>824.25</v>
      </c>
      <c r="F98" s="11">
        <v>53</v>
      </c>
      <c r="G98" s="7" t="s">
        <v>10</v>
      </c>
      <c r="H98" s="6" t="s">
        <v>70</v>
      </c>
      <c r="I98" s="7" t="s">
        <v>47</v>
      </c>
      <c r="J98" s="7" t="s">
        <v>43</v>
      </c>
    </row>
    <row r="99" spans="1:10" x14ac:dyDescent="0.25">
      <c r="A99" s="11">
        <v>171</v>
      </c>
      <c r="B99" s="12">
        <v>40634</v>
      </c>
      <c r="C99" s="15">
        <v>1504.49</v>
      </c>
      <c r="D99" s="15">
        <v>682.7</v>
      </c>
      <c r="E99" s="13">
        <f t="shared" si="1"/>
        <v>821.79</v>
      </c>
      <c r="F99" s="11">
        <v>53</v>
      </c>
      <c r="G99" s="6" t="s">
        <v>13</v>
      </c>
      <c r="H99" s="6" t="s">
        <v>72</v>
      </c>
      <c r="I99" s="6" t="s">
        <v>37</v>
      </c>
      <c r="J99" s="6" t="s">
        <v>36</v>
      </c>
    </row>
    <row r="100" spans="1:10" x14ac:dyDescent="0.25">
      <c r="A100" s="11">
        <v>143</v>
      </c>
      <c r="B100" s="12">
        <v>37272</v>
      </c>
      <c r="C100" s="15">
        <v>1499.99</v>
      </c>
      <c r="D100" s="15">
        <v>680.66</v>
      </c>
      <c r="E100" s="13">
        <f t="shared" si="1"/>
        <v>819.33</v>
      </c>
      <c r="F100" s="11">
        <v>53</v>
      </c>
      <c r="G100" s="6" t="s">
        <v>15</v>
      </c>
      <c r="H100" s="6" t="s">
        <v>60</v>
      </c>
      <c r="I100" s="6" t="s">
        <v>45</v>
      </c>
      <c r="J100" s="6" t="s">
        <v>49</v>
      </c>
    </row>
    <row r="101" spans="1:10" x14ac:dyDescent="0.25">
      <c r="A101" s="11">
        <v>113</v>
      </c>
      <c r="B101" s="12">
        <v>39909</v>
      </c>
      <c r="C101" s="15">
        <v>1495.5</v>
      </c>
      <c r="D101" s="15">
        <v>678.62</v>
      </c>
      <c r="E101" s="13">
        <f t="shared" si="1"/>
        <v>816.88</v>
      </c>
      <c r="F101" s="11">
        <v>53</v>
      </c>
      <c r="G101" s="7" t="s">
        <v>10</v>
      </c>
      <c r="H101" s="6" t="s">
        <v>71</v>
      </c>
      <c r="I101" s="7" t="s">
        <v>48</v>
      </c>
      <c r="J101" s="7" t="s">
        <v>36</v>
      </c>
    </row>
    <row r="102" spans="1:10" x14ac:dyDescent="0.25">
      <c r="A102" s="11">
        <v>74</v>
      </c>
      <c r="B102" s="12">
        <v>40634</v>
      </c>
      <c r="C102" s="15">
        <v>1491.03</v>
      </c>
      <c r="D102" s="15">
        <v>676.59</v>
      </c>
      <c r="E102" s="13">
        <f t="shared" si="1"/>
        <v>814.43999999999994</v>
      </c>
      <c r="F102" s="11">
        <v>53</v>
      </c>
      <c r="G102" s="6" t="s">
        <v>13</v>
      </c>
      <c r="H102" s="6" t="s">
        <v>70</v>
      </c>
      <c r="I102" s="6" t="s">
        <v>46</v>
      </c>
      <c r="J102" s="6" t="s">
        <v>43</v>
      </c>
    </row>
    <row r="103" spans="1:10" x14ac:dyDescent="0.25">
      <c r="A103" s="11">
        <v>35</v>
      </c>
      <c r="B103" s="12">
        <v>39951</v>
      </c>
      <c r="C103" s="15">
        <v>1486.57</v>
      </c>
      <c r="D103" s="15">
        <v>674.57</v>
      </c>
      <c r="E103" s="13">
        <f t="shared" si="1"/>
        <v>811.99999999999989</v>
      </c>
      <c r="F103" s="11">
        <v>52</v>
      </c>
      <c r="G103" s="6" t="s">
        <v>7</v>
      </c>
      <c r="H103" s="6" t="s">
        <v>71</v>
      </c>
      <c r="I103" s="6" t="s">
        <v>45</v>
      </c>
      <c r="J103" s="6" t="s">
        <v>36</v>
      </c>
    </row>
    <row r="104" spans="1:10" x14ac:dyDescent="0.25">
      <c r="A104" s="11">
        <v>122</v>
      </c>
      <c r="B104" s="12">
        <v>40789</v>
      </c>
      <c r="C104" s="15">
        <v>1482.12</v>
      </c>
      <c r="D104" s="15">
        <v>672.55</v>
      </c>
      <c r="E104" s="13">
        <f t="shared" si="1"/>
        <v>809.56999999999994</v>
      </c>
      <c r="F104" s="11">
        <v>52</v>
      </c>
      <c r="G104" s="6" t="s">
        <v>11</v>
      </c>
      <c r="H104" s="6" t="s">
        <v>72</v>
      </c>
      <c r="I104" s="6" t="s">
        <v>47</v>
      </c>
      <c r="J104" s="6" t="s">
        <v>49</v>
      </c>
    </row>
    <row r="105" spans="1:10" x14ac:dyDescent="0.25">
      <c r="A105" s="11">
        <v>204</v>
      </c>
      <c r="B105" s="12">
        <v>40071</v>
      </c>
      <c r="C105" s="15">
        <v>1477.69</v>
      </c>
      <c r="D105" s="15">
        <v>670.54</v>
      </c>
      <c r="E105" s="13">
        <f t="shared" si="1"/>
        <v>807.15000000000009</v>
      </c>
      <c r="F105" s="11">
        <v>52</v>
      </c>
      <c r="G105" s="7" t="s">
        <v>11</v>
      </c>
      <c r="H105" s="6" t="s">
        <v>60</v>
      </c>
      <c r="I105" s="7" t="s">
        <v>45</v>
      </c>
      <c r="J105" s="7" t="s">
        <v>36</v>
      </c>
    </row>
    <row r="106" spans="1:10" x14ac:dyDescent="0.25">
      <c r="A106" s="11">
        <v>153</v>
      </c>
      <c r="B106" s="12">
        <v>40483</v>
      </c>
      <c r="C106" s="15">
        <v>1473.27</v>
      </c>
      <c r="D106" s="15">
        <v>668.53</v>
      </c>
      <c r="E106" s="13">
        <f t="shared" si="1"/>
        <v>804.74</v>
      </c>
      <c r="F106" s="11">
        <v>52</v>
      </c>
      <c r="G106" s="6" t="s">
        <v>7</v>
      </c>
      <c r="H106" s="6" t="s">
        <v>73</v>
      </c>
      <c r="I106" s="6" t="s">
        <v>47</v>
      </c>
      <c r="J106" s="6" t="s">
        <v>43</v>
      </c>
    </row>
    <row r="107" spans="1:10" x14ac:dyDescent="0.25">
      <c r="A107" s="11">
        <v>85</v>
      </c>
      <c r="B107" s="12">
        <v>40634</v>
      </c>
      <c r="C107" s="15">
        <v>1468.86</v>
      </c>
      <c r="D107" s="15">
        <v>666.53</v>
      </c>
      <c r="E107" s="13">
        <f t="shared" si="1"/>
        <v>802.32999999999993</v>
      </c>
      <c r="F107" s="11">
        <v>52</v>
      </c>
      <c r="G107" s="6" t="s">
        <v>11</v>
      </c>
      <c r="H107" s="6" t="s">
        <v>74</v>
      </c>
      <c r="I107" s="6" t="s">
        <v>39</v>
      </c>
      <c r="J107" s="6" t="s">
        <v>36</v>
      </c>
    </row>
    <row r="108" spans="1:10" x14ac:dyDescent="0.25">
      <c r="A108" s="11">
        <v>23</v>
      </c>
      <c r="B108" s="12">
        <v>40547</v>
      </c>
      <c r="C108" s="15">
        <v>1464.47</v>
      </c>
      <c r="D108" s="15">
        <v>664.54</v>
      </c>
      <c r="E108" s="13">
        <f t="shared" si="1"/>
        <v>799.93000000000006</v>
      </c>
      <c r="F108" s="11">
        <v>52</v>
      </c>
      <c r="G108" s="7" t="s">
        <v>11</v>
      </c>
      <c r="H108" s="6" t="s">
        <v>75</v>
      </c>
      <c r="I108" s="7" t="s">
        <v>46</v>
      </c>
      <c r="J108" s="7" t="s">
        <v>49</v>
      </c>
    </row>
    <row r="109" spans="1:10" x14ac:dyDescent="0.25">
      <c r="A109" s="11">
        <v>20</v>
      </c>
      <c r="B109" s="12">
        <v>38356</v>
      </c>
      <c r="C109" s="15">
        <v>1460.09</v>
      </c>
      <c r="D109" s="15">
        <v>662.55</v>
      </c>
      <c r="E109" s="13">
        <f t="shared" si="1"/>
        <v>797.54</v>
      </c>
      <c r="F109" s="11">
        <v>52</v>
      </c>
      <c r="G109" s="6" t="s">
        <v>7</v>
      </c>
      <c r="H109" s="6" t="s">
        <v>76</v>
      </c>
      <c r="I109" s="6" t="s">
        <v>45</v>
      </c>
      <c r="J109" s="6" t="s">
        <v>36</v>
      </c>
    </row>
    <row r="110" spans="1:10" x14ac:dyDescent="0.25">
      <c r="A110" s="11">
        <v>181</v>
      </c>
      <c r="B110" s="12">
        <v>39356</v>
      </c>
      <c r="C110" s="15">
        <v>1455.72</v>
      </c>
      <c r="D110" s="15">
        <v>660.57</v>
      </c>
      <c r="E110" s="13">
        <f t="shared" si="1"/>
        <v>795.15</v>
      </c>
      <c r="F110" s="11">
        <v>51</v>
      </c>
      <c r="G110" s="6" t="s">
        <v>11</v>
      </c>
      <c r="H110" s="6" t="s">
        <v>77</v>
      </c>
      <c r="I110" s="6" t="s">
        <v>42</v>
      </c>
      <c r="J110" s="6" t="s">
        <v>43</v>
      </c>
    </row>
    <row r="111" spans="1:10" x14ac:dyDescent="0.25">
      <c r="A111" s="11">
        <v>193</v>
      </c>
      <c r="B111" s="12">
        <v>40087</v>
      </c>
      <c r="C111" s="15">
        <v>1451.37</v>
      </c>
      <c r="D111" s="15">
        <v>658.6</v>
      </c>
      <c r="E111" s="13">
        <f t="shared" si="1"/>
        <v>792.76999999999987</v>
      </c>
      <c r="F111" s="11">
        <v>51</v>
      </c>
      <c r="G111" s="7" t="s">
        <v>11</v>
      </c>
      <c r="H111" s="6" t="s">
        <v>60</v>
      </c>
      <c r="I111" s="7" t="s">
        <v>47</v>
      </c>
      <c r="J111" s="7" t="s">
        <v>36</v>
      </c>
    </row>
    <row r="112" spans="1:10" x14ac:dyDescent="0.25">
      <c r="A112" s="11">
        <v>46</v>
      </c>
      <c r="B112" s="12">
        <v>40848</v>
      </c>
      <c r="C112" s="15">
        <v>1447.03</v>
      </c>
      <c r="D112" s="15">
        <v>656.63</v>
      </c>
      <c r="E112" s="13">
        <f t="shared" si="1"/>
        <v>790.4</v>
      </c>
      <c r="F112" s="11">
        <v>51</v>
      </c>
      <c r="G112" s="6" t="s">
        <v>12</v>
      </c>
      <c r="H112" s="6" t="s">
        <v>61</v>
      </c>
      <c r="I112" s="6" t="s">
        <v>40</v>
      </c>
      <c r="J112" s="6" t="s">
        <v>49</v>
      </c>
    </row>
    <row r="113" spans="1:10" x14ac:dyDescent="0.25">
      <c r="A113" s="11">
        <v>5</v>
      </c>
      <c r="B113" s="12">
        <v>40634</v>
      </c>
      <c r="C113" s="15">
        <v>1442.7</v>
      </c>
      <c r="D113" s="15">
        <v>654.66</v>
      </c>
      <c r="E113" s="13">
        <f t="shared" si="1"/>
        <v>788.04000000000008</v>
      </c>
      <c r="F113" s="11">
        <v>51</v>
      </c>
      <c r="G113" s="6" t="s">
        <v>10</v>
      </c>
      <c r="H113" s="7" t="s">
        <v>62</v>
      </c>
      <c r="I113" s="6" t="s">
        <v>48</v>
      </c>
      <c r="J113" s="6" t="s">
        <v>36</v>
      </c>
    </row>
    <row r="114" spans="1:10" x14ac:dyDescent="0.25">
      <c r="A114" s="11">
        <v>136</v>
      </c>
      <c r="B114" s="12">
        <v>40634</v>
      </c>
      <c r="C114" s="15">
        <v>1438.38</v>
      </c>
      <c r="D114" s="15">
        <v>652.70000000000005</v>
      </c>
      <c r="E114" s="13">
        <f t="shared" si="1"/>
        <v>785.68000000000006</v>
      </c>
      <c r="F114" s="11">
        <v>51</v>
      </c>
      <c r="G114" s="6" t="s">
        <v>11</v>
      </c>
      <c r="H114" s="6" t="s">
        <v>63</v>
      </c>
      <c r="I114" s="6" t="s">
        <v>41</v>
      </c>
      <c r="J114" s="6" t="s">
        <v>43</v>
      </c>
    </row>
    <row r="115" spans="1:10" x14ac:dyDescent="0.25">
      <c r="A115" s="11">
        <v>89</v>
      </c>
      <c r="B115" s="12">
        <v>39569</v>
      </c>
      <c r="C115" s="15">
        <v>1434.08</v>
      </c>
      <c r="D115" s="15">
        <v>650.75</v>
      </c>
      <c r="E115" s="13">
        <f t="shared" si="1"/>
        <v>783.32999999999993</v>
      </c>
      <c r="F115" s="11">
        <v>51</v>
      </c>
      <c r="G115" s="6" t="s">
        <v>13</v>
      </c>
      <c r="H115" s="6" t="s">
        <v>64</v>
      </c>
      <c r="I115" s="6" t="s">
        <v>48</v>
      </c>
      <c r="J115" s="6" t="s">
        <v>36</v>
      </c>
    </row>
    <row r="116" spans="1:10" x14ac:dyDescent="0.25">
      <c r="A116" s="11">
        <v>44</v>
      </c>
      <c r="B116" s="12">
        <v>34121</v>
      </c>
      <c r="C116" s="15">
        <v>1429.79</v>
      </c>
      <c r="D116" s="15">
        <v>648.79999999999995</v>
      </c>
      <c r="E116" s="13">
        <f t="shared" si="1"/>
        <v>780.99</v>
      </c>
      <c r="F116" s="11">
        <v>50</v>
      </c>
      <c r="G116" s="6" t="s">
        <v>7</v>
      </c>
      <c r="H116" s="7" t="s">
        <v>65</v>
      </c>
      <c r="I116" s="6" t="s">
        <v>53</v>
      </c>
      <c r="J116" s="6" t="s">
        <v>49</v>
      </c>
    </row>
    <row r="117" spans="1:10" x14ac:dyDescent="0.25">
      <c r="A117" s="11">
        <v>11</v>
      </c>
      <c r="B117" s="12">
        <v>39722</v>
      </c>
      <c r="C117" s="15">
        <v>1425.51</v>
      </c>
      <c r="D117" s="15">
        <v>646.86</v>
      </c>
      <c r="E117" s="13">
        <f t="shared" si="1"/>
        <v>778.65</v>
      </c>
      <c r="F117" s="11">
        <v>50</v>
      </c>
      <c r="G117" s="6" t="s">
        <v>8</v>
      </c>
      <c r="H117" s="6" t="s">
        <v>70</v>
      </c>
      <c r="I117" s="6" t="s">
        <v>46</v>
      </c>
      <c r="J117" s="6" t="s">
        <v>36</v>
      </c>
    </row>
    <row r="118" spans="1:10" x14ac:dyDescent="0.25">
      <c r="A118" s="11">
        <v>166</v>
      </c>
      <c r="B118" s="12">
        <v>40179</v>
      </c>
      <c r="C118" s="15">
        <v>1421.25</v>
      </c>
      <c r="D118" s="15">
        <v>644.92999999999995</v>
      </c>
      <c r="E118" s="13">
        <f t="shared" si="1"/>
        <v>776.32</v>
      </c>
      <c r="F118" s="11">
        <v>50</v>
      </c>
      <c r="G118" s="6" t="s">
        <v>8</v>
      </c>
      <c r="H118" s="6" t="s">
        <v>71</v>
      </c>
      <c r="I118" s="6" t="s">
        <v>48</v>
      </c>
      <c r="J118" s="6" t="s">
        <v>43</v>
      </c>
    </row>
    <row r="119" spans="1:10" x14ac:dyDescent="0.25">
      <c r="A119" s="11">
        <v>93</v>
      </c>
      <c r="B119" s="12">
        <v>40634</v>
      </c>
      <c r="C119" s="13">
        <v>1417</v>
      </c>
      <c r="D119" s="13">
        <v>643</v>
      </c>
      <c r="E119" s="13">
        <f t="shared" si="1"/>
        <v>774</v>
      </c>
      <c r="F119" s="14">
        <v>50</v>
      </c>
      <c r="G119" s="6" t="s">
        <v>8</v>
      </c>
      <c r="H119" s="7" t="s">
        <v>71</v>
      </c>
      <c r="I119" s="6" t="s">
        <v>42</v>
      </c>
      <c r="J119" s="6" t="s">
        <v>36</v>
      </c>
    </row>
    <row r="120" spans="1:10" x14ac:dyDescent="0.25">
      <c r="A120" s="11">
        <v>191</v>
      </c>
      <c r="B120" s="12">
        <v>39328</v>
      </c>
      <c r="C120" s="15">
        <v>1265.28</v>
      </c>
      <c r="D120" s="15">
        <v>491.93</v>
      </c>
      <c r="E120" s="13">
        <f t="shared" si="1"/>
        <v>773.34999999999991</v>
      </c>
      <c r="F120" s="11">
        <v>54</v>
      </c>
      <c r="G120" s="7" t="s">
        <v>12</v>
      </c>
      <c r="H120" s="6" t="s">
        <v>70</v>
      </c>
      <c r="I120" s="7" t="s">
        <v>52</v>
      </c>
      <c r="J120" s="7" t="s">
        <v>49</v>
      </c>
    </row>
    <row r="121" spans="1:10" x14ac:dyDescent="0.25">
      <c r="A121" s="11">
        <v>165</v>
      </c>
      <c r="B121" s="12">
        <v>38862</v>
      </c>
      <c r="C121" s="15">
        <v>1751.95</v>
      </c>
      <c r="D121" s="15">
        <v>1261.49</v>
      </c>
      <c r="E121" s="13">
        <f t="shared" si="1"/>
        <v>490.46000000000004</v>
      </c>
      <c r="F121" s="11">
        <v>29</v>
      </c>
      <c r="G121" s="6" t="s">
        <v>10</v>
      </c>
      <c r="H121" s="6" t="s">
        <v>60</v>
      </c>
      <c r="I121" s="6" t="s">
        <v>45</v>
      </c>
      <c r="J121" s="6" t="s">
        <v>36</v>
      </c>
    </row>
    <row r="122" spans="1:10" x14ac:dyDescent="0.25">
      <c r="A122" s="11">
        <v>133</v>
      </c>
      <c r="B122" s="12">
        <v>40634</v>
      </c>
      <c r="C122" s="15">
        <v>1746.71</v>
      </c>
      <c r="D122" s="15">
        <v>1257.72</v>
      </c>
      <c r="E122" s="13">
        <f t="shared" si="1"/>
        <v>488.99</v>
      </c>
      <c r="F122" s="11">
        <v>29</v>
      </c>
      <c r="G122" s="7" t="s">
        <v>11</v>
      </c>
      <c r="H122" s="7" t="s">
        <v>72</v>
      </c>
      <c r="I122" s="7" t="s">
        <v>52</v>
      </c>
      <c r="J122" s="7" t="s">
        <v>49</v>
      </c>
    </row>
    <row r="123" spans="1:10" x14ac:dyDescent="0.25">
      <c r="A123" s="11">
        <v>207</v>
      </c>
      <c r="B123" s="12">
        <v>39146</v>
      </c>
      <c r="C123" s="15">
        <v>864.28</v>
      </c>
      <c r="D123" s="15">
        <v>376.35</v>
      </c>
      <c r="E123" s="13">
        <f t="shared" si="1"/>
        <v>487.92999999999995</v>
      </c>
      <c r="F123" s="11">
        <v>85</v>
      </c>
      <c r="G123" s="6" t="s">
        <v>13</v>
      </c>
      <c r="H123" s="6" t="s">
        <v>70</v>
      </c>
      <c r="I123" s="6" t="s">
        <v>46</v>
      </c>
      <c r="J123" s="6" t="s">
        <v>43</v>
      </c>
    </row>
    <row r="124" spans="1:10" x14ac:dyDescent="0.25">
      <c r="A124" s="11">
        <v>96</v>
      </c>
      <c r="B124" s="12">
        <v>40782</v>
      </c>
      <c r="C124" s="15">
        <v>1741.49</v>
      </c>
      <c r="D124" s="15">
        <v>1253.96</v>
      </c>
      <c r="E124" s="13">
        <f t="shared" si="1"/>
        <v>487.53</v>
      </c>
      <c r="F124" s="11">
        <v>29</v>
      </c>
      <c r="G124" s="7" t="s">
        <v>14</v>
      </c>
      <c r="H124" s="6" t="s">
        <v>70</v>
      </c>
      <c r="I124" s="7" t="s">
        <v>47</v>
      </c>
      <c r="J124" s="7" t="s">
        <v>43</v>
      </c>
    </row>
    <row r="125" spans="1:10" x14ac:dyDescent="0.25">
      <c r="A125" s="11">
        <v>175</v>
      </c>
      <c r="B125" s="12">
        <v>40659</v>
      </c>
      <c r="C125" s="15">
        <v>861.7</v>
      </c>
      <c r="D125" s="15">
        <v>375.22</v>
      </c>
      <c r="E125" s="13">
        <f t="shared" si="1"/>
        <v>486.48</v>
      </c>
      <c r="F125" s="11">
        <v>27</v>
      </c>
      <c r="G125" s="7" t="s">
        <v>12</v>
      </c>
      <c r="H125" s="6" t="s">
        <v>72</v>
      </c>
      <c r="I125" s="7" t="s">
        <v>48</v>
      </c>
      <c r="J125" s="7" t="s">
        <v>43</v>
      </c>
    </row>
    <row r="126" spans="1:10" x14ac:dyDescent="0.25">
      <c r="A126" s="11">
        <v>24</v>
      </c>
      <c r="B126" s="12">
        <v>39904</v>
      </c>
      <c r="C126" s="15">
        <v>1736.28</v>
      </c>
      <c r="D126" s="15">
        <v>1250.21</v>
      </c>
      <c r="E126" s="13">
        <f t="shared" si="1"/>
        <v>486.06999999999994</v>
      </c>
      <c r="F126" s="11">
        <v>29</v>
      </c>
      <c r="G126" s="6" t="s">
        <v>10</v>
      </c>
      <c r="H126" s="6" t="s">
        <v>72</v>
      </c>
      <c r="I126" s="6" t="s">
        <v>45</v>
      </c>
      <c r="J126" s="6" t="s">
        <v>49</v>
      </c>
    </row>
    <row r="127" spans="1:10" x14ac:dyDescent="0.25">
      <c r="A127" s="11">
        <v>131</v>
      </c>
      <c r="B127" s="12">
        <v>36836</v>
      </c>
      <c r="C127" s="15">
        <v>1731.08</v>
      </c>
      <c r="D127" s="15">
        <v>1246.47</v>
      </c>
      <c r="E127" s="13">
        <f t="shared" si="1"/>
        <v>484.6099999999999</v>
      </c>
      <c r="F127" s="11">
        <v>29</v>
      </c>
      <c r="G127" s="7" t="s">
        <v>11</v>
      </c>
      <c r="H127" s="6" t="s">
        <v>71</v>
      </c>
      <c r="I127" s="7" t="s">
        <v>57</v>
      </c>
      <c r="J127" s="7" t="s">
        <v>36</v>
      </c>
    </row>
    <row r="128" spans="1:10" x14ac:dyDescent="0.25">
      <c r="A128" s="11">
        <v>42</v>
      </c>
      <c r="B128" s="12">
        <v>40299</v>
      </c>
      <c r="C128" s="15">
        <v>1725.91</v>
      </c>
      <c r="D128" s="15">
        <v>1242.74</v>
      </c>
      <c r="E128" s="13">
        <f t="shared" si="1"/>
        <v>483.17000000000007</v>
      </c>
      <c r="F128" s="11">
        <v>29</v>
      </c>
      <c r="G128" s="7" t="s">
        <v>14</v>
      </c>
      <c r="H128" s="6" t="s">
        <v>70</v>
      </c>
      <c r="I128" s="7" t="s">
        <v>56</v>
      </c>
      <c r="J128" s="7" t="s">
        <v>49</v>
      </c>
    </row>
    <row r="129" spans="1:10" x14ac:dyDescent="0.25">
      <c r="A129" s="11">
        <v>55</v>
      </c>
      <c r="B129" s="12">
        <v>38726</v>
      </c>
      <c r="C129" s="15">
        <v>1720.74</v>
      </c>
      <c r="D129" s="15">
        <v>1239.02</v>
      </c>
      <c r="E129" s="13">
        <f t="shared" si="1"/>
        <v>481.72</v>
      </c>
      <c r="F129" s="11">
        <v>29</v>
      </c>
      <c r="G129" s="6" t="s">
        <v>10</v>
      </c>
      <c r="H129" s="6" t="s">
        <v>72</v>
      </c>
      <c r="I129" s="6" t="s">
        <v>45</v>
      </c>
      <c r="J129" s="6" t="s">
        <v>43</v>
      </c>
    </row>
    <row r="130" spans="1:10" x14ac:dyDescent="0.25">
      <c r="A130" s="11">
        <v>192</v>
      </c>
      <c r="B130" s="12">
        <v>39297</v>
      </c>
      <c r="C130" s="15">
        <v>1715.6</v>
      </c>
      <c r="D130" s="15">
        <v>1235.31</v>
      </c>
      <c r="E130" s="13">
        <f t="shared" si="1"/>
        <v>480.28999999999996</v>
      </c>
      <c r="F130" s="11">
        <v>29</v>
      </c>
      <c r="G130" s="7" t="s">
        <v>11</v>
      </c>
      <c r="H130" s="6" t="s">
        <v>70</v>
      </c>
      <c r="I130" s="7" t="s">
        <v>48</v>
      </c>
      <c r="J130" s="7" t="s">
        <v>49</v>
      </c>
    </row>
    <row r="131" spans="1:10" x14ac:dyDescent="0.25">
      <c r="A131" s="11">
        <v>164</v>
      </c>
      <c r="B131" s="12">
        <v>40634</v>
      </c>
      <c r="C131" s="15">
        <v>1710.47</v>
      </c>
      <c r="D131" s="15">
        <v>1231.6199999999999</v>
      </c>
      <c r="E131" s="13">
        <f t="shared" ref="E131:E194" si="2">C131-D131</f>
        <v>478.85000000000014</v>
      </c>
      <c r="F131" s="11">
        <v>29</v>
      </c>
      <c r="G131" s="7" t="s">
        <v>14</v>
      </c>
      <c r="H131" s="6" t="s">
        <v>60</v>
      </c>
      <c r="I131" s="7" t="s">
        <v>44</v>
      </c>
      <c r="J131" s="7" t="s">
        <v>36</v>
      </c>
    </row>
    <row r="132" spans="1:10" x14ac:dyDescent="0.25">
      <c r="A132" s="11">
        <v>134</v>
      </c>
      <c r="B132" s="12">
        <v>40884</v>
      </c>
      <c r="C132" s="15">
        <v>1705.35</v>
      </c>
      <c r="D132" s="15">
        <v>1227.94</v>
      </c>
      <c r="E132" s="13">
        <f t="shared" si="2"/>
        <v>477.40999999999985</v>
      </c>
      <c r="F132" s="11">
        <v>29</v>
      </c>
      <c r="G132" s="6" t="s">
        <v>10</v>
      </c>
      <c r="H132" s="6" t="s">
        <v>70</v>
      </c>
      <c r="I132" s="6" t="s">
        <v>37</v>
      </c>
      <c r="J132" s="6" t="s">
        <v>49</v>
      </c>
    </row>
    <row r="133" spans="1:10" x14ac:dyDescent="0.25">
      <c r="A133" s="11">
        <v>100</v>
      </c>
      <c r="B133" s="12">
        <v>40299</v>
      </c>
      <c r="C133" s="15">
        <v>1700.25</v>
      </c>
      <c r="D133" s="15">
        <v>1224.26</v>
      </c>
      <c r="E133" s="13">
        <f t="shared" si="2"/>
        <v>475.99</v>
      </c>
      <c r="F133" s="11">
        <v>29</v>
      </c>
      <c r="G133" s="7" t="s">
        <v>11</v>
      </c>
      <c r="H133" s="6" t="s">
        <v>71</v>
      </c>
      <c r="I133" s="7" t="s">
        <v>46</v>
      </c>
      <c r="J133" s="7" t="s">
        <v>43</v>
      </c>
    </row>
    <row r="134" spans="1:10" x14ac:dyDescent="0.25">
      <c r="A134" s="11">
        <v>69</v>
      </c>
      <c r="B134" s="12">
        <v>39569</v>
      </c>
      <c r="C134" s="15">
        <v>1695.16</v>
      </c>
      <c r="D134" s="15">
        <v>1220.5999999999999</v>
      </c>
      <c r="E134" s="13">
        <f t="shared" si="2"/>
        <v>474.56000000000017</v>
      </c>
      <c r="F134" s="11">
        <v>28</v>
      </c>
      <c r="G134" s="7" t="s">
        <v>14</v>
      </c>
      <c r="H134" s="6" t="s">
        <v>70</v>
      </c>
      <c r="I134" s="7" t="s">
        <v>48</v>
      </c>
      <c r="J134" s="7" t="s">
        <v>49</v>
      </c>
    </row>
    <row r="135" spans="1:10" x14ac:dyDescent="0.25">
      <c r="A135" s="11">
        <v>209</v>
      </c>
      <c r="B135" s="12">
        <v>40179</v>
      </c>
      <c r="C135" s="15">
        <v>1690.09</v>
      </c>
      <c r="D135" s="15">
        <v>1216.95</v>
      </c>
      <c r="E135" s="13">
        <f t="shared" si="2"/>
        <v>473.13999999999987</v>
      </c>
      <c r="F135" s="11">
        <v>28</v>
      </c>
      <c r="G135" s="6" t="s">
        <v>10</v>
      </c>
      <c r="H135" s="6" t="s">
        <v>71</v>
      </c>
      <c r="I135" s="6" t="s">
        <v>37</v>
      </c>
      <c r="J135" s="6" t="s">
        <v>36</v>
      </c>
    </row>
    <row r="136" spans="1:10" x14ac:dyDescent="0.25">
      <c r="A136" s="11">
        <v>80</v>
      </c>
      <c r="B136" s="12">
        <v>40634</v>
      </c>
      <c r="C136" s="15">
        <v>1685.04</v>
      </c>
      <c r="D136" s="15">
        <v>1213.31</v>
      </c>
      <c r="E136" s="13">
        <f t="shared" si="2"/>
        <v>471.73</v>
      </c>
      <c r="F136" s="11">
        <v>28</v>
      </c>
      <c r="G136" s="6" t="s">
        <v>7</v>
      </c>
      <c r="H136" s="6" t="s">
        <v>71</v>
      </c>
      <c r="I136" s="6" t="s">
        <v>47</v>
      </c>
      <c r="J136" s="6" t="s">
        <v>49</v>
      </c>
    </row>
    <row r="137" spans="1:10" x14ac:dyDescent="0.25">
      <c r="A137" s="11">
        <v>184</v>
      </c>
      <c r="B137" s="12">
        <v>39904</v>
      </c>
      <c r="C137" s="15">
        <v>1680</v>
      </c>
      <c r="D137" s="15">
        <v>1209.68</v>
      </c>
      <c r="E137" s="13">
        <f t="shared" si="2"/>
        <v>470.31999999999994</v>
      </c>
      <c r="F137" s="11">
        <v>28</v>
      </c>
      <c r="G137" s="6" t="s">
        <v>9</v>
      </c>
      <c r="H137" s="6" t="s">
        <v>70</v>
      </c>
      <c r="I137" s="6" t="s">
        <v>47</v>
      </c>
      <c r="J137" s="6" t="s">
        <v>43</v>
      </c>
    </row>
    <row r="138" spans="1:10" x14ac:dyDescent="0.25">
      <c r="A138" s="11">
        <v>141</v>
      </c>
      <c r="B138" s="12">
        <v>38726</v>
      </c>
      <c r="C138" s="15">
        <v>1674.97</v>
      </c>
      <c r="D138" s="15">
        <v>1206.06</v>
      </c>
      <c r="E138" s="13">
        <f t="shared" si="2"/>
        <v>468.91000000000008</v>
      </c>
      <c r="F138" s="11">
        <v>28</v>
      </c>
      <c r="G138" s="6" t="s">
        <v>10</v>
      </c>
      <c r="H138" s="6" t="s">
        <v>71</v>
      </c>
      <c r="I138" s="6" t="s">
        <v>47</v>
      </c>
      <c r="J138" s="6" t="s">
        <v>49</v>
      </c>
    </row>
    <row r="139" spans="1:10" x14ac:dyDescent="0.25">
      <c r="A139" s="11">
        <v>64</v>
      </c>
      <c r="B139" s="12">
        <v>39692</v>
      </c>
      <c r="C139" s="15">
        <v>1669.96</v>
      </c>
      <c r="D139" s="15">
        <v>1202.46</v>
      </c>
      <c r="E139" s="13">
        <f t="shared" si="2"/>
        <v>467.5</v>
      </c>
      <c r="F139" s="11">
        <v>28</v>
      </c>
      <c r="G139" s="6" t="s">
        <v>7</v>
      </c>
      <c r="H139" s="6" t="s">
        <v>60</v>
      </c>
      <c r="I139" s="6" t="s">
        <v>37</v>
      </c>
      <c r="J139" s="6" t="s">
        <v>36</v>
      </c>
    </row>
    <row r="140" spans="1:10" x14ac:dyDescent="0.25">
      <c r="A140" s="11">
        <v>82</v>
      </c>
      <c r="B140" s="12">
        <v>40422</v>
      </c>
      <c r="C140" s="15">
        <v>1664.97</v>
      </c>
      <c r="D140" s="15">
        <v>1198.8599999999999</v>
      </c>
      <c r="E140" s="13">
        <f t="shared" si="2"/>
        <v>466.11000000000013</v>
      </c>
      <c r="F140" s="11">
        <v>28</v>
      </c>
      <c r="G140" s="6" t="s">
        <v>9</v>
      </c>
      <c r="H140" s="6" t="s">
        <v>72</v>
      </c>
      <c r="I140" s="6" t="s">
        <v>44</v>
      </c>
      <c r="J140" s="6" t="s">
        <v>49</v>
      </c>
    </row>
    <row r="141" spans="1:10" x14ac:dyDescent="0.25">
      <c r="A141" s="11">
        <v>13</v>
      </c>
      <c r="B141" s="12">
        <v>40634</v>
      </c>
      <c r="C141" s="15">
        <v>1659.99</v>
      </c>
      <c r="D141" s="15">
        <v>1195.27</v>
      </c>
      <c r="E141" s="13">
        <f t="shared" si="2"/>
        <v>464.72</v>
      </c>
      <c r="F141" s="11">
        <v>28</v>
      </c>
      <c r="G141" s="6" t="s">
        <v>10</v>
      </c>
      <c r="H141" s="6" t="s">
        <v>60</v>
      </c>
      <c r="I141" s="6" t="s">
        <v>47</v>
      </c>
      <c r="J141" s="6" t="s">
        <v>43</v>
      </c>
    </row>
    <row r="142" spans="1:10" x14ac:dyDescent="0.25">
      <c r="A142" s="11">
        <v>139</v>
      </c>
      <c r="B142" s="12">
        <v>38880</v>
      </c>
      <c r="C142" s="15">
        <v>1655.02</v>
      </c>
      <c r="D142" s="15">
        <v>1191.7</v>
      </c>
      <c r="E142" s="13">
        <f t="shared" si="2"/>
        <v>463.31999999999994</v>
      </c>
      <c r="F142" s="11">
        <v>28</v>
      </c>
      <c r="G142" s="6" t="s">
        <v>7</v>
      </c>
      <c r="H142" s="6" t="s">
        <v>71</v>
      </c>
      <c r="I142" s="6" t="s">
        <v>40</v>
      </c>
      <c r="J142" s="6" t="s">
        <v>49</v>
      </c>
    </row>
    <row r="143" spans="1:10" x14ac:dyDescent="0.25">
      <c r="A143" s="11">
        <v>151</v>
      </c>
      <c r="B143" s="12">
        <v>40087</v>
      </c>
      <c r="C143" s="15">
        <v>1650.07</v>
      </c>
      <c r="D143" s="15">
        <v>1188.1300000000001</v>
      </c>
      <c r="E143" s="13">
        <f t="shared" si="2"/>
        <v>461.93999999999983</v>
      </c>
      <c r="F143" s="11">
        <v>28</v>
      </c>
      <c r="G143" s="6" t="s">
        <v>9</v>
      </c>
      <c r="H143" s="6" t="s">
        <v>60</v>
      </c>
      <c r="I143" s="6" t="s">
        <v>45</v>
      </c>
      <c r="J143" s="6" t="s">
        <v>36</v>
      </c>
    </row>
    <row r="144" spans="1:10" x14ac:dyDescent="0.25">
      <c r="A144" s="11">
        <v>21</v>
      </c>
      <c r="B144" s="12">
        <v>39479</v>
      </c>
      <c r="C144" s="15">
        <v>1645.14</v>
      </c>
      <c r="D144" s="15">
        <v>1184.58</v>
      </c>
      <c r="E144" s="13">
        <f t="shared" si="2"/>
        <v>460.56000000000017</v>
      </c>
      <c r="F144" s="11">
        <v>28</v>
      </c>
      <c r="G144" s="6" t="s">
        <v>15</v>
      </c>
      <c r="H144" s="6" t="s">
        <v>72</v>
      </c>
      <c r="I144" s="6" t="s">
        <v>38</v>
      </c>
      <c r="J144" s="6" t="s">
        <v>49</v>
      </c>
    </row>
    <row r="145" spans="1:10" x14ac:dyDescent="0.25">
      <c r="A145" s="11">
        <v>188</v>
      </c>
      <c r="B145" s="12">
        <v>40042</v>
      </c>
      <c r="C145" s="15">
        <v>1640.22</v>
      </c>
      <c r="D145" s="15">
        <v>1181.04</v>
      </c>
      <c r="E145" s="13">
        <f t="shared" si="2"/>
        <v>459.18000000000006</v>
      </c>
      <c r="F145" s="11">
        <v>27</v>
      </c>
      <c r="G145" s="6" t="s">
        <v>13</v>
      </c>
      <c r="H145" s="6" t="s">
        <v>60</v>
      </c>
      <c r="I145" s="6" t="s">
        <v>46</v>
      </c>
      <c r="J145" s="6" t="s">
        <v>43</v>
      </c>
    </row>
    <row r="146" spans="1:10" x14ac:dyDescent="0.25">
      <c r="A146" s="11">
        <v>119</v>
      </c>
      <c r="B146" s="12">
        <v>40803</v>
      </c>
      <c r="C146" s="15">
        <v>1635.31</v>
      </c>
      <c r="D146" s="15">
        <v>1177.5</v>
      </c>
      <c r="E146" s="13">
        <f t="shared" si="2"/>
        <v>457.80999999999995</v>
      </c>
      <c r="F146" s="11">
        <v>27</v>
      </c>
      <c r="G146" s="6" t="s">
        <v>8</v>
      </c>
      <c r="H146" s="6" t="s">
        <v>71</v>
      </c>
      <c r="I146" s="6" t="s">
        <v>39</v>
      </c>
      <c r="J146" s="6" t="s">
        <v>49</v>
      </c>
    </row>
    <row r="147" spans="1:10" x14ac:dyDescent="0.25">
      <c r="A147" s="11">
        <v>73</v>
      </c>
      <c r="B147" s="12">
        <v>40700</v>
      </c>
      <c r="C147" s="15">
        <v>1630.42</v>
      </c>
      <c r="D147" s="15">
        <v>1173.98</v>
      </c>
      <c r="E147" s="13">
        <f t="shared" si="2"/>
        <v>456.44000000000005</v>
      </c>
      <c r="F147" s="11">
        <v>27</v>
      </c>
      <c r="G147" s="6" t="s">
        <v>7</v>
      </c>
      <c r="H147" s="6" t="s">
        <v>72</v>
      </c>
      <c r="I147" s="6" t="s">
        <v>46</v>
      </c>
      <c r="J147" s="6" t="s">
        <v>36</v>
      </c>
    </row>
    <row r="148" spans="1:10" x14ac:dyDescent="0.25">
      <c r="A148" s="11">
        <v>33</v>
      </c>
      <c r="B148" s="12">
        <v>39295</v>
      </c>
      <c r="C148" s="15">
        <v>1625.54</v>
      </c>
      <c r="D148" s="15">
        <v>1170.47</v>
      </c>
      <c r="E148" s="13">
        <f t="shared" si="2"/>
        <v>455.06999999999994</v>
      </c>
      <c r="F148" s="11">
        <v>27</v>
      </c>
      <c r="G148" s="6" t="s">
        <v>11</v>
      </c>
      <c r="H148" s="6" t="s">
        <v>72</v>
      </c>
      <c r="I148" s="6" t="s">
        <v>51</v>
      </c>
      <c r="J148" s="6" t="s">
        <v>49</v>
      </c>
    </row>
    <row r="149" spans="1:10" x14ac:dyDescent="0.25">
      <c r="A149" s="11">
        <v>4</v>
      </c>
      <c r="B149" s="12">
        <v>38261</v>
      </c>
      <c r="C149" s="15">
        <v>1620.68</v>
      </c>
      <c r="D149" s="15">
        <v>1166.97</v>
      </c>
      <c r="E149" s="13">
        <f t="shared" si="2"/>
        <v>453.71000000000004</v>
      </c>
      <c r="F149" s="11">
        <v>27</v>
      </c>
      <c r="G149" s="6" t="s">
        <v>8</v>
      </c>
      <c r="H149" s="6" t="s">
        <v>71</v>
      </c>
      <c r="I149" s="6" t="s">
        <v>47</v>
      </c>
      <c r="J149" s="6" t="s">
        <v>43</v>
      </c>
    </row>
    <row r="150" spans="1:10" x14ac:dyDescent="0.25">
      <c r="A150" s="11">
        <v>145</v>
      </c>
      <c r="B150" s="12">
        <v>40880</v>
      </c>
      <c r="C150" s="15">
        <v>1615.83</v>
      </c>
      <c r="D150" s="15">
        <v>1163.48</v>
      </c>
      <c r="E150" s="13">
        <f t="shared" si="2"/>
        <v>452.34999999999991</v>
      </c>
      <c r="F150" s="11">
        <v>27</v>
      </c>
      <c r="G150" s="6" t="s">
        <v>8</v>
      </c>
      <c r="H150" s="6" t="s">
        <v>70</v>
      </c>
      <c r="I150" s="6" t="s">
        <v>47</v>
      </c>
      <c r="J150" s="6" t="s">
        <v>49</v>
      </c>
    </row>
    <row r="151" spans="1:10" x14ac:dyDescent="0.25">
      <c r="A151" s="11">
        <v>72</v>
      </c>
      <c r="B151" s="12">
        <v>40634</v>
      </c>
      <c r="C151" s="13">
        <v>1611</v>
      </c>
      <c r="D151" s="13">
        <v>1160</v>
      </c>
      <c r="E151" s="13">
        <f t="shared" si="2"/>
        <v>451</v>
      </c>
      <c r="F151" s="14">
        <v>27</v>
      </c>
      <c r="G151" s="6" t="s">
        <v>8</v>
      </c>
      <c r="H151" s="6" t="s">
        <v>72</v>
      </c>
      <c r="I151" s="6" t="s">
        <v>40</v>
      </c>
      <c r="J151" s="6" t="s">
        <v>36</v>
      </c>
    </row>
    <row r="152" spans="1:10" x14ac:dyDescent="0.25">
      <c r="A152" s="11">
        <v>148</v>
      </c>
      <c r="B152" s="12">
        <v>41000</v>
      </c>
      <c r="C152" s="15">
        <v>1233.22</v>
      </c>
      <c r="D152" s="15">
        <v>859.12</v>
      </c>
      <c r="E152" s="13">
        <f t="shared" si="2"/>
        <v>374.1</v>
      </c>
      <c r="F152" s="11">
        <v>51</v>
      </c>
      <c r="G152" s="6" t="s">
        <v>13</v>
      </c>
      <c r="H152" s="6" t="s">
        <v>70</v>
      </c>
      <c r="I152" s="6" t="s">
        <v>52</v>
      </c>
      <c r="J152" s="6" t="s">
        <v>49</v>
      </c>
    </row>
    <row r="153" spans="1:10" x14ac:dyDescent="0.25">
      <c r="A153" s="11">
        <v>117</v>
      </c>
      <c r="B153" s="12">
        <v>40302</v>
      </c>
      <c r="C153" s="15">
        <v>1229.53</v>
      </c>
      <c r="D153" s="15">
        <v>856.55</v>
      </c>
      <c r="E153" s="13">
        <f t="shared" si="2"/>
        <v>372.98</v>
      </c>
      <c r="F153" s="11">
        <v>51</v>
      </c>
      <c r="G153" s="6" t="s">
        <v>10</v>
      </c>
      <c r="H153" s="6" t="s">
        <v>72</v>
      </c>
      <c r="I153" s="6" t="s">
        <v>47</v>
      </c>
      <c r="J153" s="6" t="s">
        <v>43</v>
      </c>
    </row>
    <row r="154" spans="1:10" x14ac:dyDescent="0.25">
      <c r="A154" s="11">
        <v>65</v>
      </c>
      <c r="B154" s="12">
        <v>40782</v>
      </c>
      <c r="C154" s="15">
        <v>1225.8499999999999</v>
      </c>
      <c r="D154" s="15">
        <v>853.99</v>
      </c>
      <c r="E154" s="13">
        <f t="shared" si="2"/>
        <v>371.8599999999999</v>
      </c>
      <c r="F154" s="11">
        <v>51</v>
      </c>
      <c r="G154" s="7" t="s">
        <v>12</v>
      </c>
      <c r="H154" s="6" t="s">
        <v>60</v>
      </c>
      <c r="I154" s="7" t="s">
        <v>48</v>
      </c>
      <c r="J154" s="7" t="s">
        <v>43</v>
      </c>
    </row>
    <row r="155" spans="1:10" x14ac:dyDescent="0.25">
      <c r="A155" s="11">
        <v>194</v>
      </c>
      <c r="B155" s="12">
        <v>39692</v>
      </c>
      <c r="C155" s="15">
        <v>1222.18</v>
      </c>
      <c r="D155" s="15">
        <v>851.43</v>
      </c>
      <c r="E155" s="13">
        <f t="shared" si="2"/>
        <v>370.75000000000011</v>
      </c>
      <c r="F155" s="11">
        <v>51</v>
      </c>
      <c r="G155" s="6" t="s">
        <v>13</v>
      </c>
      <c r="H155" s="6" t="s">
        <v>71</v>
      </c>
      <c r="I155" s="6" t="s">
        <v>47</v>
      </c>
      <c r="J155" s="6" t="s">
        <v>43</v>
      </c>
    </row>
    <row r="156" spans="1:10" x14ac:dyDescent="0.25">
      <c r="A156" s="11">
        <v>84</v>
      </c>
      <c r="B156" s="12">
        <v>37921</v>
      </c>
      <c r="C156" s="15">
        <v>1218.53</v>
      </c>
      <c r="D156" s="15">
        <v>848.89</v>
      </c>
      <c r="E156" s="13">
        <f t="shared" si="2"/>
        <v>369.64</v>
      </c>
      <c r="F156" s="11">
        <v>51</v>
      </c>
      <c r="G156" s="6" t="s">
        <v>10</v>
      </c>
      <c r="H156" s="6" t="s">
        <v>70</v>
      </c>
      <c r="I156" s="6" t="s">
        <v>56</v>
      </c>
      <c r="J156" s="6" t="s">
        <v>49</v>
      </c>
    </row>
    <row r="157" spans="1:10" x14ac:dyDescent="0.25">
      <c r="A157" s="11">
        <v>123</v>
      </c>
      <c r="B157" s="12">
        <v>40299</v>
      </c>
      <c r="C157" s="15">
        <v>1214.8800000000001</v>
      </c>
      <c r="D157" s="15">
        <v>846.35</v>
      </c>
      <c r="E157" s="13">
        <f t="shared" si="2"/>
        <v>368.53000000000009</v>
      </c>
      <c r="F157" s="11">
        <v>50</v>
      </c>
      <c r="G157" s="7" t="s">
        <v>12</v>
      </c>
      <c r="H157" s="6" t="s">
        <v>71</v>
      </c>
      <c r="I157" s="7" t="s">
        <v>48</v>
      </c>
      <c r="J157" s="7" t="s">
        <v>43</v>
      </c>
    </row>
    <row r="158" spans="1:10" x14ac:dyDescent="0.25">
      <c r="A158" s="11">
        <v>206</v>
      </c>
      <c r="B158" s="12">
        <v>37531</v>
      </c>
      <c r="C158" s="15">
        <v>1211.25</v>
      </c>
      <c r="D158" s="15">
        <v>843.82</v>
      </c>
      <c r="E158" s="13">
        <f t="shared" si="2"/>
        <v>367.42999999999995</v>
      </c>
      <c r="F158" s="11">
        <v>50</v>
      </c>
      <c r="G158" s="6" t="s">
        <v>13</v>
      </c>
      <c r="H158" s="6" t="s">
        <v>72</v>
      </c>
      <c r="I158" s="6" t="s">
        <v>47</v>
      </c>
      <c r="J158" s="6" t="s">
        <v>43</v>
      </c>
    </row>
    <row r="159" spans="1:10" x14ac:dyDescent="0.25">
      <c r="A159" s="11">
        <v>176</v>
      </c>
      <c r="B159" s="12">
        <v>40634</v>
      </c>
      <c r="C159" s="15">
        <v>1207.6300000000001</v>
      </c>
      <c r="D159" s="15">
        <v>841.29</v>
      </c>
      <c r="E159" s="13">
        <f t="shared" si="2"/>
        <v>366.34000000000015</v>
      </c>
      <c r="F159" s="11">
        <v>50</v>
      </c>
      <c r="G159" s="6" t="s">
        <v>10</v>
      </c>
      <c r="H159" s="6" t="s">
        <v>60</v>
      </c>
      <c r="I159" s="6" t="s">
        <v>44</v>
      </c>
      <c r="J159" s="6" t="s">
        <v>43</v>
      </c>
    </row>
    <row r="160" spans="1:10" x14ac:dyDescent="0.25">
      <c r="A160" s="11">
        <v>147</v>
      </c>
      <c r="B160" s="12">
        <v>37272</v>
      </c>
      <c r="C160" s="15">
        <v>1204.01</v>
      </c>
      <c r="D160" s="15">
        <v>838.78</v>
      </c>
      <c r="E160" s="13">
        <f t="shared" si="2"/>
        <v>365.23</v>
      </c>
      <c r="F160" s="11">
        <v>50</v>
      </c>
      <c r="G160" s="7" t="s">
        <v>12</v>
      </c>
      <c r="H160" s="6" t="s">
        <v>73</v>
      </c>
      <c r="I160" s="7" t="s">
        <v>46</v>
      </c>
      <c r="J160" s="7" t="s">
        <v>49</v>
      </c>
    </row>
    <row r="161" spans="1:10" x14ac:dyDescent="0.25">
      <c r="A161" s="11">
        <v>116</v>
      </c>
      <c r="B161" s="12">
        <v>40189</v>
      </c>
      <c r="C161" s="15">
        <v>1200.4100000000001</v>
      </c>
      <c r="D161" s="15">
        <v>836.27</v>
      </c>
      <c r="E161" s="13">
        <f t="shared" si="2"/>
        <v>364.1400000000001</v>
      </c>
      <c r="F161" s="11">
        <v>50</v>
      </c>
      <c r="G161" s="6" t="s">
        <v>13</v>
      </c>
      <c r="H161" s="6" t="s">
        <v>74</v>
      </c>
      <c r="I161" s="6" t="s">
        <v>47</v>
      </c>
      <c r="J161" s="6" t="s">
        <v>43</v>
      </c>
    </row>
    <row r="162" spans="1:10" x14ac:dyDescent="0.25">
      <c r="A162" s="11">
        <v>79</v>
      </c>
      <c r="B162" s="12">
        <v>40695</v>
      </c>
      <c r="C162" s="15">
        <v>1196.82</v>
      </c>
      <c r="D162" s="15">
        <v>833.77</v>
      </c>
      <c r="E162" s="13">
        <f t="shared" si="2"/>
        <v>363.04999999999995</v>
      </c>
      <c r="F162" s="11">
        <v>50</v>
      </c>
      <c r="G162" s="6" t="s">
        <v>10</v>
      </c>
      <c r="H162" s="6" t="s">
        <v>75</v>
      </c>
      <c r="I162" s="6" t="s">
        <v>47</v>
      </c>
      <c r="J162" s="6" t="s">
        <v>43</v>
      </c>
    </row>
    <row r="163" spans="1:10" x14ac:dyDescent="0.25">
      <c r="A163" s="11">
        <v>38</v>
      </c>
      <c r="B163" s="12">
        <v>39951</v>
      </c>
      <c r="C163" s="15">
        <v>1193.24</v>
      </c>
      <c r="D163" s="15">
        <v>831.27</v>
      </c>
      <c r="E163" s="13">
        <f t="shared" si="2"/>
        <v>361.97</v>
      </c>
      <c r="F163" s="11">
        <v>49</v>
      </c>
      <c r="G163" s="6" t="s">
        <v>10</v>
      </c>
      <c r="H163" s="6" t="s">
        <v>76</v>
      </c>
      <c r="I163" s="6" t="s">
        <v>46</v>
      </c>
      <c r="J163" s="6" t="s">
        <v>43</v>
      </c>
    </row>
    <row r="164" spans="1:10" x14ac:dyDescent="0.25">
      <c r="A164" s="11">
        <v>140</v>
      </c>
      <c r="B164" s="12">
        <v>40789</v>
      </c>
      <c r="C164" s="15">
        <v>1189.67</v>
      </c>
      <c r="D164" s="15">
        <v>828.79</v>
      </c>
      <c r="E164" s="13">
        <f t="shared" si="2"/>
        <v>360.88000000000011</v>
      </c>
      <c r="F164" s="11">
        <v>49</v>
      </c>
      <c r="G164" s="6" t="s">
        <v>13</v>
      </c>
      <c r="H164" s="6" t="s">
        <v>77</v>
      </c>
      <c r="I164" s="6" t="s">
        <v>37</v>
      </c>
      <c r="J164" s="6" t="s">
        <v>49</v>
      </c>
    </row>
    <row r="165" spans="1:10" x14ac:dyDescent="0.25">
      <c r="A165" s="11">
        <v>205</v>
      </c>
      <c r="B165" s="12">
        <v>39405</v>
      </c>
      <c r="C165" s="15">
        <v>1186.1199999999999</v>
      </c>
      <c r="D165" s="15">
        <v>826.31</v>
      </c>
      <c r="E165" s="13">
        <f t="shared" si="2"/>
        <v>359.80999999999995</v>
      </c>
      <c r="F165" s="11">
        <v>49</v>
      </c>
      <c r="G165" s="7" t="s">
        <v>12</v>
      </c>
      <c r="H165" s="6" t="s">
        <v>60</v>
      </c>
      <c r="I165" s="7" t="s">
        <v>46</v>
      </c>
      <c r="J165" s="7" t="s">
        <v>43</v>
      </c>
    </row>
    <row r="166" spans="1:10" x14ac:dyDescent="0.25">
      <c r="A166" s="11">
        <v>162</v>
      </c>
      <c r="B166" s="12">
        <v>40483</v>
      </c>
      <c r="C166" s="15">
        <v>1182.57</v>
      </c>
      <c r="D166" s="15">
        <v>823.83</v>
      </c>
      <c r="E166" s="13">
        <f t="shared" si="2"/>
        <v>358.7399999999999</v>
      </c>
      <c r="F166" s="11">
        <v>49</v>
      </c>
      <c r="G166" s="6" t="s">
        <v>10</v>
      </c>
      <c r="H166" s="6" t="s">
        <v>61</v>
      </c>
      <c r="I166" s="6" t="s">
        <v>37</v>
      </c>
      <c r="J166" s="6" t="s">
        <v>43</v>
      </c>
    </row>
    <row r="167" spans="1:10" x14ac:dyDescent="0.25">
      <c r="A167" s="11">
        <v>88</v>
      </c>
      <c r="B167" s="12">
        <v>40634</v>
      </c>
      <c r="C167" s="15">
        <v>1179.03</v>
      </c>
      <c r="D167" s="15">
        <v>821.37</v>
      </c>
      <c r="E167" s="13">
        <f t="shared" si="2"/>
        <v>357.65999999999997</v>
      </c>
      <c r="F167" s="11">
        <v>49</v>
      </c>
      <c r="G167" s="6" t="s">
        <v>13</v>
      </c>
      <c r="H167" s="7" t="s">
        <v>62</v>
      </c>
      <c r="I167" s="6" t="s">
        <v>40</v>
      </c>
      <c r="J167" s="6" t="s">
        <v>43</v>
      </c>
    </row>
    <row r="168" spans="1:10" x14ac:dyDescent="0.25">
      <c r="A168" s="11">
        <v>29</v>
      </c>
      <c r="B168" s="12">
        <v>40547</v>
      </c>
      <c r="C168" s="15">
        <v>1175.5</v>
      </c>
      <c r="D168" s="15">
        <v>818.91</v>
      </c>
      <c r="E168" s="13">
        <f t="shared" si="2"/>
        <v>356.59000000000003</v>
      </c>
      <c r="F168" s="11">
        <v>49</v>
      </c>
      <c r="G168" s="7" t="s">
        <v>12</v>
      </c>
      <c r="H168" s="6" t="s">
        <v>63</v>
      </c>
      <c r="I168" s="7" t="s">
        <v>47</v>
      </c>
      <c r="J168" s="7" t="s">
        <v>49</v>
      </c>
    </row>
    <row r="169" spans="1:10" x14ac:dyDescent="0.25">
      <c r="A169" s="11">
        <v>27</v>
      </c>
      <c r="B169" s="12">
        <v>38356</v>
      </c>
      <c r="C169" s="15">
        <v>1171.99</v>
      </c>
      <c r="D169" s="15">
        <v>816.46</v>
      </c>
      <c r="E169" s="13">
        <f t="shared" si="2"/>
        <v>355.53</v>
      </c>
      <c r="F169" s="11">
        <v>49</v>
      </c>
      <c r="G169" s="6" t="s">
        <v>10</v>
      </c>
      <c r="H169" s="6" t="s">
        <v>64</v>
      </c>
      <c r="I169" s="6" t="s">
        <v>46</v>
      </c>
      <c r="J169" s="6" t="s">
        <v>43</v>
      </c>
    </row>
    <row r="170" spans="1:10" x14ac:dyDescent="0.25">
      <c r="A170" s="11">
        <v>202</v>
      </c>
      <c r="B170" s="12">
        <v>39767</v>
      </c>
      <c r="C170" s="15">
        <v>1168.48</v>
      </c>
      <c r="D170" s="15">
        <v>814.02</v>
      </c>
      <c r="E170" s="13">
        <f t="shared" si="2"/>
        <v>354.46000000000004</v>
      </c>
      <c r="F170" s="11">
        <v>48</v>
      </c>
      <c r="G170" s="6" t="s">
        <v>13</v>
      </c>
      <c r="H170" s="7" t="s">
        <v>65</v>
      </c>
      <c r="I170" s="6" t="s">
        <v>37</v>
      </c>
      <c r="J170" s="6" t="s">
        <v>43</v>
      </c>
    </row>
    <row r="171" spans="1:10" x14ac:dyDescent="0.25">
      <c r="A171" s="11">
        <v>47</v>
      </c>
      <c r="B171" s="12">
        <v>38880</v>
      </c>
      <c r="C171" s="15">
        <v>1164.99</v>
      </c>
      <c r="D171" s="15">
        <v>811.59</v>
      </c>
      <c r="E171" s="13">
        <f t="shared" si="2"/>
        <v>353.4</v>
      </c>
      <c r="F171" s="11">
        <v>48</v>
      </c>
      <c r="G171" s="7" t="s">
        <v>12</v>
      </c>
      <c r="H171" s="6" t="s">
        <v>70</v>
      </c>
      <c r="I171" s="7" t="s">
        <v>48</v>
      </c>
      <c r="J171" s="7" t="s">
        <v>43</v>
      </c>
    </row>
    <row r="172" spans="1:10" x14ac:dyDescent="0.25">
      <c r="A172" s="11">
        <v>62</v>
      </c>
      <c r="B172" s="12">
        <v>39508</v>
      </c>
      <c r="C172" s="15">
        <v>1161.5</v>
      </c>
      <c r="D172" s="15">
        <v>809.16</v>
      </c>
      <c r="E172" s="13">
        <f t="shared" si="2"/>
        <v>352.34000000000003</v>
      </c>
      <c r="F172" s="11">
        <v>48</v>
      </c>
      <c r="G172" s="6" t="s">
        <v>7</v>
      </c>
      <c r="H172" s="6" t="s">
        <v>71</v>
      </c>
      <c r="I172" s="6" t="s">
        <v>41</v>
      </c>
      <c r="J172" s="6" t="s">
        <v>49</v>
      </c>
    </row>
    <row r="173" spans="1:10" x14ac:dyDescent="0.25">
      <c r="A173" s="11">
        <v>7</v>
      </c>
      <c r="B173" s="12">
        <v>40634</v>
      </c>
      <c r="C173" s="15">
        <v>1158.03</v>
      </c>
      <c r="D173" s="15">
        <v>806.74</v>
      </c>
      <c r="E173" s="13">
        <f t="shared" si="2"/>
        <v>351.28999999999996</v>
      </c>
      <c r="F173" s="11">
        <v>48</v>
      </c>
      <c r="G173" s="6" t="s">
        <v>13</v>
      </c>
      <c r="H173" s="7" t="s">
        <v>71</v>
      </c>
      <c r="I173" s="6" t="s">
        <v>38</v>
      </c>
      <c r="J173" s="6" t="s">
        <v>43</v>
      </c>
    </row>
    <row r="174" spans="1:10" x14ac:dyDescent="0.25">
      <c r="A174" s="11">
        <v>146</v>
      </c>
      <c r="B174" s="12">
        <v>40469</v>
      </c>
      <c r="C174" s="15">
        <v>1154.57</v>
      </c>
      <c r="D174" s="15">
        <v>804.33</v>
      </c>
      <c r="E174" s="13">
        <f t="shared" si="2"/>
        <v>350.2399999999999</v>
      </c>
      <c r="F174" s="11">
        <v>48</v>
      </c>
      <c r="G174" s="6" t="s">
        <v>13</v>
      </c>
      <c r="H174" s="6" t="s">
        <v>70</v>
      </c>
      <c r="I174" s="6" t="s">
        <v>42</v>
      </c>
      <c r="J174" s="6" t="s">
        <v>43</v>
      </c>
    </row>
    <row r="175" spans="1:10" x14ac:dyDescent="0.25">
      <c r="A175" s="11">
        <v>94</v>
      </c>
      <c r="B175" s="12">
        <v>39814</v>
      </c>
      <c r="C175" s="15">
        <v>1151.1099999999999</v>
      </c>
      <c r="D175" s="15">
        <v>801.92</v>
      </c>
      <c r="E175" s="13">
        <f t="shared" si="2"/>
        <v>349.18999999999994</v>
      </c>
      <c r="F175" s="11">
        <v>48</v>
      </c>
      <c r="G175" s="6" t="s">
        <v>14</v>
      </c>
      <c r="H175" s="6" t="s">
        <v>60</v>
      </c>
      <c r="I175" s="6" t="s">
        <v>48</v>
      </c>
      <c r="J175" s="6" t="s">
        <v>43</v>
      </c>
    </row>
    <row r="176" spans="1:10" x14ac:dyDescent="0.25">
      <c r="A176" s="11">
        <v>48</v>
      </c>
      <c r="B176" s="12">
        <v>34121</v>
      </c>
      <c r="C176" s="15">
        <v>1147.67</v>
      </c>
      <c r="D176" s="15">
        <v>799.52</v>
      </c>
      <c r="E176" s="13">
        <f t="shared" si="2"/>
        <v>348.15000000000009</v>
      </c>
      <c r="F176" s="11">
        <v>48</v>
      </c>
      <c r="G176" s="6" t="s">
        <v>12</v>
      </c>
      <c r="H176" s="7" t="s">
        <v>72</v>
      </c>
      <c r="I176" s="6" t="s">
        <v>54</v>
      </c>
      <c r="J176" s="6" t="s">
        <v>49</v>
      </c>
    </row>
    <row r="177" spans="1:10" x14ac:dyDescent="0.25">
      <c r="A177" s="11">
        <v>15</v>
      </c>
      <c r="B177" s="12">
        <v>39722</v>
      </c>
      <c r="C177" s="15">
        <v>1144.24</v>
      </c>
      <c r="D177" s="15">
        <v>797.13</v>
      </c>
      <c r="E177" s="13">
        <f t="shared" si="2"/>
        <v>347.11</v>
      </c>
      <c r="F177" s="11">
        <v>47</v>
      </c>
      <c r="G177" s="7" t="s">
        <v>11</v>
      </c>
      <c r="H177" s="6" t="s">
        <v>70</v>
      </c>
      <c r="I177" s="7" t="s">
        <v>47</v>
      </c>
      <c r="J177" s="7" t="s">
        <v>43</v>
      </c>
    </row>
    <row r="178" spans="1:10" x14ac:dyDescent="0.25">
      <c r="A178" s="11">
        <v>177</v>
      </c>
      <c r="B178" s="12">
        <v>40634</v>
      </c>
      <c r="C178" s="15">
        <v>1140.81</v>
      </c>
      <c r="D178" s="15">
        <v>794.75</v>
      </c>
      <c r="E178" s="13">
        <f t="shared" si="2"/>
        <v>346.05999999999995</v>
      </c>
      <c r="F178" s="11">
        <v>47</v>
      </c>
      <c r="G178" s="6" t="s">
        <v>7</v>
      </c>
      <c r="H178" s="6" t="s">
        <v>70</v>
      </c>
      <c r="I178" s="6" t="s">
        <v>37</v>
      </c>
      <c r="J178" s="6" t="s">
        <v>43</v>
      </c>
    </row>
    <row r="179" spans="1:10" x14ac:dyDescent="0.25">
      <c r="A179" s="11">
        <v>108</v>
      </c>
      <c r="B179" s="12">
        <v>40725</v>
      </c>
      <c r="C179" s="13">
        <v>1137.4000000000001</v>
      </c>
      <c r="D179" s="13">
        <v>792.37</v>
      </c>
      <c r="E179" s="13">
        <f t="shared" si="2"/>
        <v>345.03000000000009</v>
      </c>
      <c r="F179" s="14">
        <v>47</v>
      </c>
      <c r="G179" s="6" t="s">
        <v>7</v>
      </c>
      <c r="H179" s="6" t="s">
        <v>72</v>
      </c>
      <c r="I179" s="6" t="s">
        <v>37</v>
      </c>
      <c r="J179" s="6" t="s">
        <v>43</v>
      </c>
    </row>
    <row r="180" spans="1:10" x14ac:dyDescent="0.25">
      <c r="A180" s="11">
        <v>25</v>
      </c>
      <c r="B180" s="12">
        <v>40634</v>
      </c>
      <c r="C180" s="13">
        <v>1134</v>
      </c>
      <c r="D180" s="13">
        <v>790</v>
      </c>
      <c r="E180" s="13">
        <f t="shared" si="2"/>
        <v>344</v>
      </c>
      <c r="F180" s="14">
        <v>47</v>
      </c>
      <c r="G180" s="6" t="s">
        <v>7</v>
      </c>
      <c r="H180" s="6" t="s">
        <v>72</v>
      </c>
      <c r="I180" s="6" t="s">
        <v>39</v>
      </c>
      <c r="J180" s="6" t="s">
        <v>36</v>
      </c>
    </row>
    <row r="181" spans="1:10" x14ac:dyDescent="0.25">
      <c r="A181" s="11">
        <v>201</v>
      </c>
      <c r="B181" s="12">
        <v>39146</v>
      </c>
      <c r="C181" s="15">
        <v>701.36</v>
      </c>
      <c r="D181" s="15">
        <v>844.24</v>
      </c>
      <c r="E181" s="13">
        <f t="shared" si="2"/>
        <v>-142.88</v>
      </c>
      <c r="F181" s="11">
        <v>34</v>
      </c>
      <c r="G181" s="6" t="s">
        <v>13</v>
      </c>
      <c r="H181" s="6" t="s">
        <v>71</v>
      </c>
      <c r="I181" s="6" t="s">
        <v>47</v>
      </c>
      <c r="J181" s="6" t="s">
        <v>43</v>
      </c>
    </row>
    <row r="182" spans="1:10" x14ac:dyDescent="0.25">
      <c r="A182" s="11">
        <v>190</v>
      </c>
      <c r="B182" s="12">
        <v>39328</v>
      </c>
      <c r="C182" s="15">
        <v>764.62</v>
      </c>
      <c r="D182" s="15">
        <v>1014.4</v>
      </c>
      <c r="E182" s="13">
        <f t="shared" si="2"/>
        <v>-249.77999999999997</v>
      </c>
      <c r="F182" s="11">
        <v>51</v>
      </c>
      <c r="G182" s="6" t="s">
        <v>10</v>
      </c>
      <c r="H182" s="6" t="s">
        <v>70</v>
      </c>
      <c r="I182" s="6" t="s">
        <v>47</v>
      </c>
      <c r="J182" s="6" t="s">
        <v>43</v>
      </c>
    </row>
    <row r="183" spans="1:10" x14ac:dyDescent="0.25">
      <c r="A183" s="11">
        <v>32</v>
      </c>
      <c r="B183" s="12">
        <v>39083</v>
      </c>
      <c r="C183" s="13">
        <v>1149</v>
      </c>
      <c r="D183" s="13">
        <v>1475</v>
      </c>
      <c r="E183" s="13">
        <f t="shared" si="2"/>
        <v>-326</v>
      </c>
      <c r="F183" s="14">
        <v>47</v>
      </c>
      <c r="G183" s="6" t="s">
        <v>9</v>
      </c>
      <c r="H183" s="6" t="s">
        <v>72</v>
      </c>
      <c r="I183" s="6" t="s">
        <v>37</v>
      </c>
      <c r="J183" s="6" t="s">
        <v>36</v>
      </c>
    </row>
    <row r="184" spans="1:10" x14ac:dyDescent="0.25">
      <c r="A184" s="11">
        <v>114</v>
      </c>
      <c r="B184" s="12">
        <v>39006</v>
      </c>
      <c r="C184" s="15">
        <v>1152.45</v>
      </c>
      <c r="D184" s="15">
        <v>1479.43</v>
      </c>
      <c r="E184" s="13">
        <f t="shared" si="2"/>
        <v>-326.98</v>
      </c>
      <c r="F184" s="11">
        <v>47</v>
      </c>
      <c r="G184" s="6" t="s">
        <v>9</v>
      </c>
      <c r="H184" s="6" t="s">
        <v>70</v>
      </c>
      <c r="I184" s="6" t="s">
        <v>44</v>
      </c>
      <c r="J184" s="6" t="s">
        <v>49</v>
      </c>
    </row>
    <row r="185" spans="1:10" x14ac:dyDescent="0.25">
      <c r="A185" s="11">
        <v>187</v>
      </c>
      <c r="B185" s="12">
        <v>40664</v>
      </c>
      <c r="C185" s="15">
        <v>1155.9000000000001</v>
      </c>
      <c r="D185" s="15">
        <v>1483.86</v>
      </c>
      <c r="E185" s="13">
        <f t="shared" si="2"/>
        <v>-327.95999999999981</v>
      </c>
      <c r="F185" s="11">
        <v>47</v>
      </c>
      <c r="G185" s="6" t="s">
        <v>9</v>
      </c>
      <c r="H185" s="6" t="s">
        <v>60</v>
      </c>
      <c r="I185" s="6" t="s">
        <v>44</v>
      </c>
      <c r="J185" s="6" t="s">
        <v>43</v>
      </c>
    </row>
    <row r="186" spans="1:10" x14ac:dyDescent="0.25">
      <c r="A186" s="11">
        <v>18</v>
      </c>
      <c r="B186" s="12">
        <v>38718</v>
      </c>
      <c r="C186" s="15">
        <v>1159.3699999999999</v>
      </c>
      <c r="D186" s="15">
        <v>1488.31</v>
      </c>
      <c r="E186" s="13">
        <f t="shared" si="2"/>
        <v>-328.94000000000005</v>
      </c>
      <c r="F186" s="11">
        <v>47</v>
      </c>
      <c r="G186" s="7" t="s">
        <v>12</v>
      </c>
      <c r="H186" s="6" t="s">
        <v>70</v>
      </c>
      <c r="I186" s="7" t="s">
        <v>48</v>
      </c>
      <c r="J186" s="7" t="s">
        <v>49</v>
      </c>
    </row>
    <row r="187" spans="1:10" x14ac:dyDescent="0.25">
      <c r="A187" s="11">
        <v>53</v>
      </c>
      <c r="B187" s="12">
        <v>40360</v>
      </c>
      <c r="C187" s="15">
        <v>1162.8499999999999</v>
      </c>
      <c r="D187" s="15">
        <v>1492.78</v>
      </c>
      <c r="E187" s="13">
        <f t="shared" si="2"/>
        <v>-329.93000000000006</v>
      </c>
      <c r="F187" s="11">
        <v>48</v>
      </c>
      <c r="G187" s="6" t="s">
        <v>7</v>
      </c>
      <c r="H187" s="6" t="s">
        <v>71</v>
      </c>
      <c r="I187" s="6" t="s">
        <v>37</v>
      </c>
      <c r="J187" s="6" t="s">
        <v>36</v>
      </c>
    </row>
    <row r="188" spans="1:10" x14ac:dyDescent="0.25">
      <c r="A188" s="11">
        <v>98</v>
      </c>
      <c r="B188" s="12">
        <v>39814</v>
      </c>
      <c r="C188" s="15">
        <v>1166.3399999999999</v>
      </c>
      <c r="D188" s="15">
        <v>1497.26</v>
      </c>
      <c r="E188" s="13">
        <f t="shared" si="2"/>
        <v>-330.92000000000007</v>
      </c>
      <c r="F188" s="11">
        <v>48</v>
      </c>
      <c r="G188" s="6" t="s">
        <v>7</v>
      </c>
      <c r="H188" s="6" t="s">
        <v>70</v>
      </c>
      <c r="I188" s="6" t="s">
        <v>37</v>
      </c>
      <c r="J188" s="6" t="s">
        <v>49</v>
      </c>
    </row>
    <row r="189" spans="1:10" x14ac:dyDescent="0.25">
      <c r="A189" s="11">
        <v>157</v>
      </c>
      <c r="B189" s="12">
        <v>40469</v>
      </c>
      <c r="C189" s="15">
        <v>1169.8399999999999</v>
      </c>
      <c r="D189" s="15">
        <v>1501.75</v>
      </c>
      <c r="E189" s="13">
        <f t="shared" si="2"/>
        <v>-331.91000000000008</v>
      </c>
      <c r="F189" s="11">
        <v>48</v>
      </c>
      <c r="G189" s="6" t="s">
        <v>7</v>
      </c>
      <c r="H189" s="6" t="s">
        <v>71</v>
      </c>
      <c r="I189" s="6" t="s">
        <v>37</v>
      </c>
      <c r="J189" s="6" t="s">
        <v>43</v>
      </c>
    </row>
    <row r="190" spans="1:10" x14ac:dyDescent="0.25">
      <c r="A190" s="11">
        <v>12</v>
      </c>
      <c r="B190" s="12">
        <v>40616</v>
      </c>
      <c r="C190" s="15">
        <v>1173.3499999999999</v>
      </c>
      <c r="D190" s="15">
        <v>1506.26</v>
      </c>
      <c r="E190" s="13">
        <f t="shared" si="2"/>
        <v>-332.91000000000008</v>
      </c>
      <c r="F190" s="11">
        <v>48</v>
      </c>
      <c r="G190" s="6" t="s">
        <v>15</v>
      </c>
      <c r="H190" s="6" t="s">
        <v>71</v>
      </c>
      <c r="I190" s="6" t="s">
        <v>39</v>
      </c>
      <c r="J190" s="6" t="s">
        <v>49</v>
      </c>
    </row>
    <row r="191" spans="1:10" x14ac:dyDescent="0.25">
      <c r="A191" s="11">
        <v>83</v>
      </c>
      <c r="B191" s="12">
        <v>39508</v>
      </c>
      <c r="C191" s="15">
        <v>1176.8699999999999</v>
      </c>
      <c r="D191" s="15">
        <v>1510.77</v>
      </c>
      <c r="E191" s="13">
        <f t="shared" si="2"/>
        <v>-333.90000000000009</v>
      </c>
      <c r="F191" s="11">
        <v>48</v>
      </c>
      <c r="G191" s="6" t="s">
        <v>12</v>
      </c>
      <c r="H191" s="6" t="s">
        <v>70</v>
      </c>
      <c r="I191" s="6" t="s">
        <v>42</v>
      </c>
      <c r="J191" s="6" t="s">
        <v>36</v>
      </c>
    </row>
    <row r="192" spans="1:10" x14ac:dyDescent="0.25">
      <c r="A192" s="11">
        <v>76</v>
      </c>
      <c r="B192" s="12">
        <v>38880</v>
      </c>
      <c r="C192" s="15">
        <v>1180.4000000000001</v>
      </c>
      <c r="D192" s="15">
        <v>1515.31</v>
      </c>
      <c r="E192" s="13">
        <f t="shared" si="2"/>
        <v>-334.90999999999985</v>
      </c>
      <c r="F192" s="11">
        <v>48</v>
      </c>
      <c r="G192" s="7" t="s">
        <v>10</v>
      </c>
      <c r="H192" s="6" t="s">
        <v>71</v>
      </c>
      <c r="I192" s="7" t="s">
        <v>37</v>
      </c>
      <c r="J192" s="7" t="s">
        <v>49</v>
      </c>
    </row>
    <row r="193" spans="1:10" x14ac:dyDescent="0.25">
      <c r="A193" s="11">
        <v>2</v>
      </c>
      <c r="B193" s="12">
        <v>39767</v>
      </c>
      <c r="C193" s="15">
        <v>1183.94</v>
      </c>
      <c r="D193" s="15">
        <v>1519.85</v>
      </c>
      <c r="E193" s="13">
        <f t="shared" si="2"/>
        <v>-335.90999999999985</v>
      </c>
      <c r="F193" s="11">
        <v>48</v>
      </c>
      <c r="G193" s="6" t="s">
        <v>14</v>
      </c>
      <c r="H193" s="6" t="s">
        <v>60</v>
      </c>
      <c r="I193" s="6" t="s">
        <v>44</v>
      </c>
      <c r="J193" s="6" t="s">
        <v>43</v>
      </c>
    </row>
    <row r="194" spans="1:10" x14ac:dyDescent="0.25">
      <c r="A194" s="11">
        <v>41</v>
      </c>
      <c r="B194" s="12">
        <v>40634</v>
      </c>
      <c r="C194" s="15">
        <v>1187.49</v>
      </c>
      <c r="D194" s="15">
        <v>1524.41</v>
      </c>
      <c r="E194" s="13">
        <f t="shared" si="2"/>
        <v>-336.92000000000007</v>
      </c>
      <c r="F194" s="11">
        <v>49</v>
      </c>
      <c r="G194" s="6" t="s">
        <v>13</v>
      </c>
      <c r="H194" s="6" t="s">
        <v>72</v>
      </c>
      <c r="I194" s="6" t="s">
        <v>47</v>
      </c>
      <c r="J194" s="6" t="s">
        <v>49</v>
      </c>
    </row>
    <row r="195" spans="1:10" x14ac:dyDescent="0.25">
      <c r="A195" s="11">
        <v>45</v>
      </c>
      <c r="B195" s="12">
        <v>40547</v>
      </c>
      <c r="C195" s="15">
        <v>1191.05</v>
      </c>
      <c r="D195" s="15">
        <v>1528.98</v>
      </c>
      <c r="E195" s="13">
        <f t="shared" ref="E195:E213" si="3">C195-D195</f>
        <v>-337.93000000000006</v>
      </c>
      <c r="F195" s="11">
        <v>49</v>
      </c>
      <c r="G195" s="7" t="s">
        <v>10</v>
      </c>
      <c r="H195" s="6" t="s">
        <v>60</v>
      </c>
      <c r="I195" s="7" t="s">
        <v>48</v>
      </c>
      <c r="J195" s="7" t="s">
        <v>36</v>
      </c>
    </row>
    <row r="196" spans="1:10" x14ac:dyDescent="0.25">
      <c r="A196" s="11">
        <v>106</v>
      </c>
      <c r="B196" s="12">
        <v>40634</v>
      </c>
      <c r="C196" s="15">
        <v>1194.6300000000001</v>
      </c>
      <c r="D196" s="15">
        <v>1533.57</v>
      </c>
      <c r="E196" s="13">
        <f t="shared" si="3"/>
        <v>-338.93999999999983</v>
      </c>
      <c r="F196" s="11">
        <v>49</v>
      </c>
      <c r="G196" s="6" t="s">
        <v>14</v>
      </c>
      <c r="H196" s="6" t="s">
        <v>71</v>
      </c>
      <c r="I196" s="6" t="s">
        <v>41</v>
      </c>
      <c r="J196" s="6" t="s">
        <v>49</v>
      </c>
    </row>
    <row r="197" spans="1:10" x14ac:dyDescent="0.25">
      <c r="A197" s="11">
        <v>163</v>
      </c>
      <c r="B197" s="12">
        <v>39904</v>
      </c>
      <c r="C197" s="15">
        <v>1198.21</v>
      </c>
      <c r="D197" s="15">
        <v>1538.17</v>
      </c>
      <c r="E197" s="13">
        <f t="shared" si="3"/>
        <v>-339.96000000000004</v>
      </c>
      <c r="F197" s="11">
        <v>49</v>
      </c>
      <c r="G197" s="6" t="s">
        <v>13</v>
      </c>
      <c r="H197" s="6" t="s">
        <v>60</v>
      </c>
      <c r="I197" s="6" t="s">
        <v>44</v>
      </c>
      <c r="J197" s="6" t="s">
        <v>43</v>
      </c>
    </row>
    <row r="198" spans="1:10" x14ac:dyDescent="0.25">
      <c r="A198" s="11">
        <v>208</v>
      </c>
      <c r="B198" s="12">
        <v>39405</v>
      </c>
      <c r="C198" s="15">
        <v>1201.81</v>
      </c>
      <c r="D198" s="15">
        <v>1542.79</v>
      </c>
      <c r="E198" s="13">
        <f t="shared" si="3"/>
        <v>-340.98</v>
      </c>
      <c r="F198" s="11">
        <v>49</v>
      </c>
      <c r="G198" s="7" t="s">
        <v>10</v>
      </c>
      <c r="H198" s="6" t="s">
        <v>72</v>
      </c>
      <c r="I198" s="7" t="s">
        <v>47</v>
      </c>
      <c r="J198" s="7" t="s">
        <v>49</v>
      </c>
    </row>
    <row r="199" spans="1:10" x14ac:dyDescent="0.25">
      <c r="A199" s="11">
        <v>161</v>
      </c>
      <c r="B199" s="12">
        <v>40789</v>
      </c>
      <c r="C199" s="15">
        <v>1205.4100000000001</v>
      </c>
      <c r="D199" s="15">
        <v>1547.42</v>
      </c>
      <c r="E199" s="13">
        <f t="shared" si="3"/>
        <v>-342.01</v>
      </c>
      <c r="F199" s="11">
        <v>49</v>
      </c>
      <c r="G199" s="6" t="s">
        <v>14</v>
      </c>
      <c r="H199" s="6" t="s">
        <v>60</v>
      </c>
      <c r="I199" s="6" t="s">
        <v>37</v>
      </c>
      <c r="J199" s="6" t="s">
        <v>36</v>
      </c>
    </row>
    <row r="200" spans="1:10" x14ac:dyDescent="0.25">
      <c r="A200" s="11">
        <v>43</v>
      </c>
      <c r="B200" s="12">
        <v>39951</v>
      </c>
      <c r="C200" s="15">
        <v>1209.03</v>
      </c>
      <c r="D200" s="15">
        <v>1552.06</v>
      </c>
      <c r="E200" s="13">
        <f t="shared" si="3"/>
        <v>-343.03</v>
      </c>
      <c r="F200" s="11">
        <v>49</v>
      </c>
      <c r="G200" s="6" t="s">
        <v>13</v>
      </c>
      <c r="H200" s="6" t="s">
        <v>71</v>
      </c>
      <c r="I200" s="6" t="s">
        <v>47</v>
      </c>
      <c r="J200" s="6" t="s">
        <v>49</v>
      </c>
    </row>
    <row r="201" spans="1:10" x14ac:dyDescent="0.25">
      <c r="A201" s="11">
        <v>90</v>
      </c>
      <c r="B201" s="12">
        <v>40695</v>
      </c>
      <c r="C201" s="15">
        <v>1212.6500000000001</v>
      </c>
      <c r="D201" s="15">
        <v>1556.71</v>
      </c>
      <c r="E201" s="13">
        <f t="shared" si="3"/>
        <v>-344.05999999999995</v>
      </c>
      <c r="F201" s="11">
        <v>50</v>
      </c>
      <c r="G201" s="6" t="s">
        <v>10</v>
      </c>
      <c r="H201" s="6" t="s">
        <v>72</v>
      </c>
      <c r="I201" s="6" t="s">
        <v>37</v>
      </c>
      <c r="J201" s="6" t="s">
        <v>43</v>
      </c>
    </row>
    <row r="202" spans="1:10" x14ac:dyDescent="0.25">
      <c r="A202" s="11">
        <v>121</v>
      </c>
      <c r="B202" s="12">
        <v>40189</v>
      </c>
      <c r="C202" s="15">
        <v>1216.29</v>
      </c>
      <c r="D202" s="15">
        <v>1561.38</v>
      </c>
      <c r="E202" s="13">
        <f t="shared" si="3"/>
        <v>-345.09000000000015</v>
      </c>
      <c r="F202" s="11">
        <v>50</v>
      </c>
      <c r="G202" s="6" t="s">
        <v>14</v>
      </c>
      <c r="H202" s="6" t="s">
        <v>72</v>
      </c>
      <c r="I202" s="6" t="s">
        <v>37</v>
      </c>
      <c r="J202" s="6" t="s">
        <v>49</v>
      </c>
    </row>
    <row r="203" spans="1:10" x14ac:dyDescent="0.25">
      <c r="A203" s="11">
        <v>150</v>
      </c>
      <c r="B203" s="12">
        <v>39356</v>
      </c>
      <c r="C203" s="15">
        <v>1219.94</v>
      </c>
      <c r="D203" s="15">
        <v>1566.07</v>
      </c>
      <c r="E203" s="13">
        <f t="shared" si="3"/>
        <v>-346.12999999999988</v>
      </c>
      <c r="F203" s="11">
        <v>50</v>
      </c>
      <c r="G203" s="6" t="s">
        <v>12</v>
      </c>
      <c r="H203" s="6" t="s">
        <v>71</v>
      </c>
      <c r="I203" s="6" t="s">
        <v>47</v>
      </c>
      <c r="J203" s="6" t="s">
        <v>36</v>
      </c>
    </row>
    <row r="204" spans="1:10" x14ac:dyDescent="0.25">
      <c r="A204" s="11">
        <v>179</v>
      </c>
      <c r="B204" s="12">
        <v>40634</v>
      </c>
      <c r="C204" s="15">
        <v>1223.5999999999999</v>
      </c>
      <c r="D204" s="15">
        <v>1570.77</v>
      </c>
      <c r="E204" s="13">
        <f t="shared" si="3"/>
        <v>-347.17000000000007</v>
      </c>
      <c r="F204" s="11">
        <v>50</v>
      </c>
      <c r="G204" s="6" t="s">
        <v>10</v>
      </c>
      <c r="H204" s="6" t="s">
        <v>70</v>
      </c>
      <c r="I204" s="6" t="s">
        <v>45</v>
      </c>
      <c r="J204" s="6" t="s">
        <v>49</v>
      </c>
    </row>
    <row r="205" spans="1:10" x14ac:dyDescent="0.25">
      <c r="A205" s="11">
        <v>210</v>
      </c>
      <c r="B205" s="12">
        <v>37531</v>
      </c>
      <c r="C205" s="15">
        <v>1227.27</v>
      </c>
      <c r="D205" s="15">
        <v>1575.48</v>
      </c>
      <c r="E205" s="13">
        <f t="shared" si="3"/>
        <v>-348.21000000000004</v>
      </c>
      <c r="F205" s="11">
        <v>50</v>
      </c>
      <c r="G205" s="6" t="s">
        <v>14</v>
      </c>
      <c r="H205" s="6" t="s">
        <v>72</v>
      </c>
      <c r="I205" s="6" t="s">
        <v>47</v>
      </c>
      <c r="J205" s="6" t="s">
        <v>43</v>
      </c>
    </row>
    <row r="206" spans="1:10" x14ac:dyDescent="0.25">
      <c r="A206" s="11">
        <v>22</v>
      </c>
      <c r="B206" s="12">
        <v>40299</v>
      </c>
      <c r="C206" s="15">
        <v>1230.95</v>
      </c>
      <c r="D206" s="15">
        <v>1580.21</v>
      </c>
      <c r="E206" s="13">
        <f t="shared" si="3"/>
        <v>-349.26</v>
      </c>
      <c r="F206" s="11">
        <v>50</v>
      </c>
      <c r="G206" s="6" t="s">
        <v>12</v>
      </c>
      <c r="H206" s="6" t="s">
        <v>70</v>
      </c>
      <c r="I206" s="6" t="s">
        <v>56</v>
      </c>
      <c r="J206" s="6" t="s">
        <v>49</v>
      </c>
    </row>
    <row r="207" spans="1:10" x14ac:dyDescent="0.25">
      <c r="A207" s="11">
        <v>91</v>
      </c>
      <c r="B207" s="12">
        <v>37921</v>
      </c>
      <c r="C207" s="15">
        <v>1234.6500000000001</v>
      </c>
      <c r="D207" s="15">
        <v>1584.95</v>
      </c>
      <c r="E207" s="13">
        <f t="shared" si="3"/>
        <v>-350.29999999999995</v>
      </c>
      <c r="F207" s="11">
        <v>51</v>
      </c>
      <c r="G207" s="6" t="s">
        <v>10</v>
      </c>
      <c r="H207" s="6" t="s">
        <v>72</v>
      </c>
      <c r="I207" s="6" t="s">
        <v>57</v>
      </c>
      <c r="J207" s="6" t="s">
        <v>36</v>
      </c>
    </row>
    <row r="208" spans="1:10" x14ac:dyDescent="0.25">
      <c r="A208" s="11">
        <v>3</v>
      </c>
      <c r="B208" s="12">
        <v>39692</v>
      </c>
      <c r="C208" s="15">
        <v>1238.3499999999999</v>
      </c>
      <c r="D208" s="15">
        <v>1589.7</v>
      </c>
      <c r="E208" s="13">
        <f t="shared" si="3"/>
        <v>-351.35000000000014</v>
      </c>
      <c r="F208" s="11">
        <v>51</v>
      </c>
      <c r="G208" s="6" t="s">
        <v>14</v>
      </c>
      <c r="H208" s="6" t="s">
        <v>60</v>
      </c>
      <c r="I208" s="6" t="s">
        <v>57</v>
      </c>
      <c r="J208" s="6" t="s">
        <v>49</v>
      </c>
    </row>
    <row r="209" spans="1:10" x14ac:dyDescent="0.25">
      <c r="A209" s="11">
        <v>75</v>
      </c>
      <c r="B209" s="12">
        <v>40782</v>
      </c>
      <c r="C209" s="15">
        <v>1242.06</v>
      </c>
      <c r="D209" s="15">
        <v>1594.47</v>
      </c>
      <c r="E209" s="13">
        <f t="shared" si="3"/>
        <v>-352.41000000000008</v>
      </c>
      <c r="F209" s="11">
        <v>51</v>
      </c>
      <c r="G209" s="6" t="s">
        <v>12</v>
      </c>
      <c r="H209" s="6" t="s">
        <v>71</v>
      </c>
      <c r="I209" s="6" t="s">
        <v>48</v>
      </c>
      <c r="J209" s="6" t="s">
        <v>43</v>
      </c>
    </row>
    <row r="210" spans="1:10" x14ac:dyDescent="0.25">
      <c r="A210" s="11">
        <v>120</v>
      </c>
      <c r="B210" s="12">
        <v>40634</v>
      </c>
      <c r="C210" s="15">
        <v>1245.79</v>
      </c>
      <c r="D210" s="15">
        <v>1599.25</v>
      </c>
      <c r="E210" s="13">
        <f t="shared" si="3"/>
        <v>-353.46000000000004</v>
      </c>
      <c r="F210" s="11">
        <v>51</v>
      </c>
      <c r="G210" s="6" t="s">
        <v>10</v>
      </c>
      <c r="H210" s="6" t="s">
        <v>70</v>
      </c>
      <c r="I210" s="6" t="s">
        <v>52</v>
      </c>
      <c r="J210" s="6" t="s">
        <v>49</v>
      </c>
    </row>
    <row r="211" spans="1:10" x14ac:dyDescent="0.25">
      <c r="A211" s="11">
        <v>149</v>
      </c>
      <c r="B211" s="12">
        <v>37410</v>
      </c>
      <c r="C211" s="15">
        <v>1249.53</v>
      </c>
      <c r="D211" s="15">
        <v>1604.05</v>
      </c>
      <c r="E211" s="13">
        <f t="shared" si="3"/>
        <v>-354.52</v>
      </c>
      <c r="F211" s="11">
        <v>51</v>
      </c>
      <c r="G211" s="6" t="s">
        <v>14</v>
      </c>
      <c r="H211" s="6" t="s">
        <v>71</v>
      </c>
      <c r="I211" s="6" t="s">
        <v>57</v>
      </c>
      <c r="J211" s="6" t="s">
        <v>36</v>
      </c>
    </row>
    <row r="212" spans="1:10" x14ac:dyDescent="0.25">
      <c r="A212" s="11">
        <v>186</v>
      </c>
      <c r="B212" s="12">
        <v>40560</v>
      </c>
      <c r="C212" s="15">
        <v>635.91</v>
      </c>
      <c r="D212" s="15">
        <v>1004.58</v>
      </c>
      <c r="E212" s="13">
        <f t="shared" si="3"/>
        <v>-368.67000000000007</v>
      </c>
      <c r="F212" s="11">
        <v>51</v>
      </c>
      <c r="G212" s="6" t="s">
        <v>13</v>
      </c>
      <c r="H212" s="6" t="s">
        <v>72</v>
      </c>
      <c r="I212" s="6" t="s">
        <v>57</v>
      </c>
      <c r="J212" s="6" t="s">
        <v>36</v>
      </c>
    </row>
    <row r="213" spans="1:10" x14ac:dyDescent="0.25">
      <c r="A213" s="11">
        <v>196</v>
      </c>
      <c r="B213" s="12">
        <v>39328</v>
      </c>
      <c r="C213" s="15">
        <v>715.54</v>
      </c>
      <c r="D213" s="15">
        <v>1239.0999999999999</v>
      </c>
      <c r="E213" s="13">
        <f t="shared" si="3"/>
        <v>-523.55999999999995</v>
      </c>
      <c r="F213" s="11">
        <v>54</v>
      </c>
      <c r="G213" s="6" t="s">
        <v>15</v>
      </c>
      <c r="H213" s="6" t="s">
        <v>60</v>
      </c>
      <c r="I213" s="6" t="s">
        <v>47</v>
      </c>
      <c r="J213" s="6" t="s">
        <v>43</v>
      </c>
    </row>
  </sheetData>
  <sortState ref="A2:I212">
    <sortCondition descending="1" ref="E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zoomScaleNormal="100" workbookViewId="0">
      <selection activeCell="C11" sqref="C11"/>
    </sheetView>
  </sheetViews>
  <sheetFormatPr defaultRowHeight="15" x14ac:dyDescent="0.25"/>
  <cols>
    <col min="1" max="1" width="10.85546875" customWidth="1"/>
    <col min="2" max="2" width="13.5703125" bestFit="1" customWidth="1"/>
    <col min="3" max="3" width="17.42578125" bestFit="1" customWidth="1"/>
    <col min="4" max="4" width="14.85546875" bestFit="1" customWidth="1"/>
    <col min="5" max="5" width="24.5703125" bestFit="1" customWidth="1"/>
  </cols>
  <sheetData>
    <row r="1" spans="1:5" ht="75" customHeight="1" x14ac:dyDescent="0.25"/>
    <row r="2" spans="1:5" x14ac:dyDescent="0.25">
      <c r="A2" s="2" t="s">
        <v>18</v>
      </c>
      <c r="B2" s="52" t="s">
        <v>20</v>
      </c>
      <c r="C2" s="52" t="s">
        <v>21</v>
      </c>
      <c r="D2" s="52" t="s">
        <v>22</v>
      </c>
      <c r="E2" s="52" t="s">
        <v>23</v>
      </c>
    </row>
    <row r="3" spans="1:5" x14ac:dyDescent="0.25">
      <c r="A3" s="3" t="s">
        <v>31</v>
      </c>
      <c r="B3" s="1">
        <v>2577.46</v>
      </c>
      <c r="C3" s="1">
        <v>1448.32</v>
      </c>
      <c r="D3" s="1">
        <v>1129.1400000000001</v>
      </c>
      <c r="E3" s="1">
        <v>98</v>
      </c>
    </row>
    <row r="4" spans="1:5" x14ac:dyDescent="0.25">
      <c r="A4" s="3" t="s">
        <v>35</v>
      </c>
      <c r="B4" s="1">
        <v>7025.33</v>
      </c>
      <c r="C4" s="1">
        <v>3331.08</v>
      </c>
      <c r="D4" s="1">
        <v>3694.2499999999991</v>
      </c>
      <c r="E4" s="1">
        <v>129</v>
      </c>
    </row>
    <row r="5" spans="1:5" x14ac:dyDescent="0.25">
      <c r="A5" s="3" t="s">
        <v>24</v>
      </c>
      <c r="B5" s="1">
        <v>8027.64</v>
      </c>
      <c r="C5" s="1">
        <v>6176.8</v>
      </c>
      <c r="D5" s="1">
        <v>1850.8399999999997</v>
      </c>
      <c r="E5" s="1">
        <v>294</v>
      </c>
    </row>
    <row r="6" spans="1:5" x14ac:dyDescent="0.25">
      <c r="A6" s="3" t="s">
        <v>32</v>
      </c>
      <c r="B6" s="1">
        <v>7460.74</v>
      </c>
      <c r="C6" s="1">
        <v>4403.74</v>
      </c>
      <c r="D6" s="1">
        <v>3057</v>
      </c>
      <c r="E6" s="1">
        <v>196</v>
      </c>
    </row>
    <row r="7" spans="1:5" x14ac:dyDescent="0.25">
      <c r="A7" s="3" t="s">
        <v>33</v>
      </c>
      <c r="B7" s="1">
        <v>8467.11</v>
      </c>
      <c r="C7" s="1">
        <v>3921.7300000000005</v>
      </c>
      <c r="D7" s="1">
        <v>4545.38</v>
      </c>
      <c r="E7" s="1">
        <v>150</v>
      </c>
    </row>
    <row r="8" spans="1:5" x14ac:dyDescent="0.25">
      <c r="A8" s="3" t="s">
        <v>34</v>
      </c>
      <c r="B8" s="1">
        <v>7777.3499999999995</v>
      </c>
      <c r="C8" s="1">
        <v>3506.04</v>
      </c>
      <c r="D8" s="1">
        <v>4271.3099999999995</v>
      </c>
      <c r="E8" s="1">
        <v>198</v>
      </c>
    </row>
    <row r="9" spans="1:5" x14ac:dyDescent="0.25">
      <c r="A9" s="3" t="s">
        <v>25</v>
      </c>
      <c r="B9" s="1">
        <v>24709.630000000005</v>
      </c>
      <c r="C9" s="1">
        <v>15689.77</v>
      </c>
      <c r="D9" s="1">
        <v>9019.8599999999988</v>
      </c>
      <c r="E9" s="1">
        <v>552</v>
      </c>
    </row>
    <row r="10" spans="1:5" x14ac:dyDescent="0.25">
      <c r="A10" s="3" t="s">
        <v>26</v>
      </c>
      <c r="B10" s="1">
        <v>27228.639999999999</v>
      </c>
      <c r="C10" s="1">
        <v>17854.049999999996</v>
      </c>
      <c r="D10" s="1">
        <v>9374.590000000002</v>
      </c>
      <c r="E10" s="1">
        <v>850</v>
      </c>
    </row>
    <row r="11" spans="1:5" x14ac:dyDescent="0.25">
      <c r="A11" s="3" t="s">
        <v>27</v>
      </c>
      <c r="B11" s="1">
        <v>32960.62999999999</v>
      </c>
      <c r="C11" s="1">
        <v>19501.57</v>
      </c>
      <c r="D11" s="1">
        <v>13459.060000000001</v>
      </c>
      <c r="E11" s="1">
        <v>870</v>
      </c>
    </row>
    <row r="12" spans="1:5" x14ac:dyDescent="0.25">
      <c r="A12" s="3" t="s">
        <v>28</v>
      </c>
      <c r="B12" s="1">
        <v>41105.799999999996</v>
      </c>
      <c r="C12" s="1">
        <v>22553.690000000006</v>
      </c>
      <c r="D12" s="1">
        <v>18552.11</v>
      </c>
      <c r="E12" s="1">
        <v>1005</v>
      </c>
    </row>
    <row r="13" spans="1:5" x14ac:dyDescent="0.25">
      <c r="A13" s="3" t="s">
        <v>29</v>
      </c>
      <c r="B13" s="1">
        <v>45987.979999999989</v>
      </c>
      <c r="C13" s="1">
        <v>26610.000000000004</v>
      </c>
      <c r="D13" s="1">
        <v>19377.98</v>
      </c>
      <c r="E13" s="1">
        <v>1224</v>
      </c>
    </row>
    <row r="14" spans="1:5" x14ac:dyDescent="0.25">
      <c r="A14" s="3" t="s">
        <v>30</v>
      </c>
      <c r="B14" s="1">
        <v>102571.30000000002</v>
      </c>
      <c r="C14" s="1">
        <v>60885.55000000001</v>
      </c>
      <c r="D14" s="1">
        <v>41685.749999999985</v>
      </c>
      <c r="E14" s="1">
        <v>2753</v>
      </c>
    </row>
    <row r="15" spans="1:5" x14ac:dyDescent="0.25">
      <c r="A15" s="3" t="s">
        <v>85</v>
      </c>
      <c r="B15" s="1">
        <v>1233.22</v>
      </c>
      <c r="C15" s="1">
        <v>859.12</v>
      </c>
      <c r="D15" s="1">
        <v>374.1</v>
      </c>
      <c r="E15" s="1">
        <v>51</v>
      </c>
    </row>
    <row r="16" spans="1:5" x14ac:dyDescent="0.25">
      <c r="A16" s="3" t="s">
        <v>19</v>
      </c>
      <c r="B16" s="1">
        <v>317132.82999999996</v>
      </c>
      <c r="C16" s="1">
        <v>186741.46000000002</v>
      </c>
      <c r="D16" s="1">
        <v>130391.37</v>
      </c>
      <c r="E16" s="1">
        <v>8370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showGridLines="0" topLeftCell="A2" zoomScaleNormal="100" workbookViewId="0">
      <selection activeCell="AY26" activeCellId="1" sqref="AY22:BI24 AY26:BI28"/>
    </sheetView>
  </sheetViews>
  <sheetFormatPr defaultRowHeight="15" x14ac:dyDescent="0.25"/>
  <cols>
    <col min="1" max="1" width="14.85546875" customWidth="1"/>
    <col min="2" max="2" width="16.85546875" bestFit="1" customWidth="1"/>
    <col min="3" max="3" width="17.28515625" customWidth="1"/>
    <col min="4" max="4" width="17.7109375" customWidth="1"/>
    <col min="5" max="5" width="10" customWidth="1"/>
    <col min="6" max="6" width="8" customWidth="1"/>
    <col min="7" max="9" width="9" customWidth="1"/>
    <col min="10" max="15" width="8" customWidth="1"/>
    <col min="16" max="16" width="10" customWidth="1"/>
    <col min="17" max="17" width="20.85546875" customWidth="1"/>
    <col min="18" max="18" width="17.42578125" customWidth="1"/>
    <col min="19" max="19" width="14.85546875" customWidth="1"/>
    <col min="20" max="20" width="13.5703125" customWidth="1"/>
    <col min="21" max="21" width="17.42578125" customWidth="1"/>
    <col min="22" max="22" width="14.85546875" bestFit="1" customWidth="1"/>
    <col min="23" max="23" width="19.5703125" customWidth="1"/>
    <col min="24" max="24" width="23.42578125" customWidth="1"/>
    <col min="25" max="25" width="20.85546875" customWidth="1"/>
    <col min="26" max="26" width="13.5703125" customWidth="1"/>
    <col min="27" max="27" width="17.42578125" customWidth="1"/>
    <col min="28" max="28" width="14.85546875" customWidth="1"/>
    <col min="29" max="29" width="24.5703125" customWidth="1"/>
    <col min="30" max="30" width="19.5703125" bestFit="1" customWidth="1"/>
    <col min="31" max="31" width="23.42578125" bestFit="1" customWidth="1"/>
    <col min="32" max="32" width="20.85546875" bestFit="1" customWidth="1"/>
    <col min="33" max="33" width="30.7109375" bestFit="1" customWidth="1"/>
  </cols>
  <sheetData>
    <row r="1" spans="1:5" ht="75" customHeight="1" x14ac:dyDescent="0.25"/>
    <row r="2" spans="1:5" x14ac:dyDescent="0.25">
      <c r="A2" s="2" t="s">
        <v>22</v>
      </c>
      <c r="B2" s="2" t="s">
        <v>69</v>
      </c>
    </row>
    <row r="3" spans="1:5" x14ac:dyDescent="0.25">
      <c r="A3" s="2" t="s">
        <v>18</v>
      </c>
      <c r="B3" s="52" t="s">
        <v>36</v>
      </c>
      <c r="C3" s="52" t="s">
        <v>43</v>
      </c>
      <c r="D3" s="52" t="s">
        <v>49</v>
      </c>
      <c r="E3" s="52" t="s">
        <v>19</v>
      </c>
    </row>
    <row r="4" spans="1:5" x14ac:dyDescent="0.25">
      <c r="A4" s="37" t="s">
        <v>61</v>
      </c>
      <c r="B4" s="1"/>
      <c r="C4" s="1"/>
      <c r="D4" s="1"/>
      <c r="E4" s="1"/>
    </row>
    <row r="5" spans="1:5" x14ac:dyDescent="0.25">
      <c r="A5" s="38" t="s">
        <v>28</v>
      </c>
      <c r="B5" s="1"/>
      <c r="C5" s="1">
        <v>969.82999999999993</v>
      </c>
      <c r="D5" s="1"/>
      <c r="E5" s="1">
        <v>969.82999999999993</v>
      </c>
    </row>
    <row r="6" spans="1:5" x14ac:dyDescent="0.25">
      <c r="A6" s="38" t="s">
        <v>29</v>
      </c>
      <c r="B6" s="1">
        <v>1235.4000000000001</v>
      </c>
      <c r="C6" s="1">
        <v>358.7399999999999</v>
      </c>
      <c r="D6" s="1"/>
      <c r="E6" s="1">
        <v>1594.1399999999999</v>
      </c>
    </row>
    <row r="7" spans="1:5" x14ac:dyDescent="0.25">
      <c r="A7" s="38" t="s">
        <v>30</v>
      </c>
      <c r="B7" s="1"/>
      <c r="C7" s="1"/>
      <c r="D7" s="1">
        <v>790.4</v>
      </c>
      <c r="E7" s="1">
        <v>790.4</v>
      </c>
    </row>
    <row r="8" spans="1:5" x14ac:dyDescent="0.25">
      <c r="A8" s="37" t="s">
        <v>65</v>
      </c>
      <c r="B8" s="1"/>
      <c r="C8" s="1"/>
      <c r="D8" s="1"/>
      <c r="E8" s="1"/>
    </row>
    <row r="9" spans="1:5" x14ac:dyDescent="0.25">
      <c r="A9" s="38" t="s">
        <v>31</v>
      </c>
      <c r="B9" s="1"/>
      <c r="C9" s="1"/>
      <c r="D9" s="1">
        <v>780.99</v>
      </c>
      <c r="E9" s="1">
        <v>780.99</v>
      </c>
    </row>
    <row r="10" spans="1:5" x14ac:dyDescent="0.25">
      <c r="A10" s="38" t="s">
        <v>35</v>
      </c>
      <c r="B10" s="1">
        <v>1220.67</v>
      </c>
      <c r="C10" s="1"/>
      <c r="D10" s="1"/>
      <c r="E10" s="1">
        <v>1220.67</v>
      </c>
    </row>
    <row r="11" spans="1:5" x14ac:dyDescent="0.25">
      <c r="A11" s="38" t="s">
        <v>27</v>
      </c>
      <c r="B11" s="1">
        <v>964.03000000000009</v>
      </c>
      <c r="C11" s="1">
        <v>354.46000000000004</v>
      </c>
      <c r="D11" s="1"/>
      <c r="E11" s="1">
        <v>1318.4900000000002</v>
      </c>
    </row>
    <row r="12" spans="1:5" x14ac:dyDescent="0.25">
      <c r="A12" s="37" t="s">
        <v>64</v>
      </c>
      <c r="B12" s="1"/>
      <c r="C12" s="1"/>
      <c r="D12" s="1"/>
      <c r="E12" s="1"/>
    </row>
    <row r="13" spans="1:5" x14ac:dyDescent="0.25">
      <c r="A13" s="38" t="s">
        <v>34</v>
      </c>
      <c r="B13" s="1"/>
      <c r="C13" s="1">
        <v>355.53</v>
      </c>
      <c r="D13" s="1"/>
      <c r="E13" s="1">
        <v>355.53</v>
      </c>
    </row>
    <row r="14" spans="1:5" x14ac:dyDescent="0.25">
      <c r="A14" s="38" t="s">
        <v>27</v>
      </c>
      <c r="B14" s="1">
        <v>783.32999999999993</v>
      </c>
      <c r="C14" s="1"/>
      <c r="D14" s="1"/>
      <c r="E14" s="1">
        <v>783.32999999999993</v>
      </c>
    </row>
    <row r="15" spans="1:5" x14ac:dyDescent="0.25">
      <c r="A15" s="38" t="s">
        <v>28</v>
      </c>
      <c r="B15" s="1"/>
      <c r="C15" s="1">
        <v>1224.3399999999999</v>
      </c>
      <c r="D15" s="1"/>
      <c r="E15" s="1">
        <v>1224.3399999999999</v>
      </c>
    </row>
    <row r="16" spans="1:5" x14ac:dyDescent="0.25">
      <c r="A16" s="38" t="s">
        <v>29</v>
      </c>
      <c r="B16" s="1">
        <v>966.21999999999991</v>
      </c>
      <c r="C16" s="1"/>
      <c r="D16" s="1"/>
      <c r="E16" s="1">
        <v>966.21999999999991</v>
      </c>
    </row>
    <row r="17" spans="1:5" x14ac:dyDescent="0.25">
      <c r="A17" s="37" t="s">
        <v>63</v>
      </c>
      <c r="B17" s="1"/>
      <c r="C17" s="1"/>
      <c r="D17" s="1"/>
      <c r="E17" s="1"/>
    </row>
    <row r="18" spans="1:5" x14ac:dyDescent="0.25">
      <c r="A18" s="38" t="s">
        <v>25</v>
      </c>
      <c r="B18" s="1"/>
      <c r="C18" s="1">
        <v>966.93</v>
      </c>
      <c r="D18" s="1"/>
      <c r="E18" s="1">
        <v>966.93</v>
      </c>
    </row>
    <row r="19" spans="1:5" x14ac:dyDescent="0.25">
      <c r="A19" s="38" t="s">
        <v>29</v>
      </c>
      <c r="B19" s="1"/>
      <c r="C19" s="1">
        <v>1228.02</v>
      </c>
      <c r="D19" s="1"/>
      <c r="E19" s="1">
        <v>1228.02</v>
      </c>
    </row>
    <row r="20" spans="1:5" x14ac:dyDescent="0.25">
      <c r="A20" s="38" t="s">
        <v>30</v>
      </c>
      <c r="B20" s="1"/>
      <c r="C20" s="1">
        <v>785.68000000000006</v>
      </c>
      <c r="D20" s="1">
        <v>356.59000000000003</v>
      </c>
      <c r="E20" s="1">
        <v>1142.27</v>
      </c>
    </row>
    <row r="21" spans="1:5" x14ac:dyDescent="0.25">
      <c r="A21" s="37" t="s">
        <v>62</v>
      </c>
      <c r="B21" s="1"/>
      <c r="C21" s="1"/>
      <c r="D21" s="1"/>
      <c r="E21" s="1"/>
    </row>
    <row r="22" spans="1:5" x14ac:dyDescent="0.25">
      <c r="A22" s="38" t="s">
        <v>34</v>
      </c>
      <c r="B22" s="1">
        <v>969.1099999999999</v>
      </c>
      <c r="C22" s="1"/>
      <c r="D22" s="1"/>
      <c r="E22" s="1">
        <v>969.1099999999999</v>
      </c>
    </row>
    <row r="23" spans="1:5" x14ac:dyDescent="0.25">
      <c r="A23" s="38" t="s">
        <v>30</v>
      </c>
      <c r="B23" s="1">
        <v>788.04000000000008</v>
      </c>
      <c r="C23" s="1">
        <v>357.65999999999997</v>
      </c>
      <c r="D23" s="1">
        <v>1231.7</v>
      </c>
      <c r="E23" s="1">
        <v>2377.4</v>
      </c>
    </row>
    <row r="24" spans="1:5" x14ac:dyDescent="0.25">
      <c r="A24" s="37" t="s">
        <v>60</v>
      </c>
      <c r="B24" s="1"/>
      <c r="C24" s="1"/>
      <c r="D24" s="1"/>
      <c r="E24" s="1"/>
    </row>
    <row r="25" spans="1:5" x14ac:dyDescent="0.25">
      <c r="A25" s="38" t="s">
        <v>24</v>
      </c>
      <c r="B25" s="1">
        <v>1001.5799999999999</v>
      </c>
      <c r="C25" s="1"/>
      <c r="D25" s="1">
        <v>819.33</v>
      </c>
      <c r="E25" s="1">
        <v>1820.9099999999999</v>
      </c>
    </row>
    <row r="26" spans="1:5" x14ac:dyDescent="0.25">
      <c r="A26" s="38" t="s">
        <v>32</v>
      </c>
      <c r="B26" s="1">
        <v>923.76</v>
      </c>
      <c r="C26" s="1"/>
      <c r="D26" s="1"/>
      <c r="E26" s="1">
        <v>923.76</v>
      </c>
    </row>
    <row r="27" spans="1:5" x14ac:dyDescent="0.25">
      <c r="A27" s="38" t="s">
        <v>33</v>
      </c>
      <c r="B27" s="1"/>
      <c r="C27" s="1">
        <v>972.02</v>
      </c>
      <c r="D27" s="1">
        <v>1202.5300000000002</v>
      </c>
      <c r="E27" s="1">
        <v>2174.5500000000002</v>
      </c>
    </row>
    <row r="28" spans="1:5" x14ac:dyDescent="0.25">
      <c r="A28" s="38" t="s">
        <v>25</v>
      </c>
      <c r="B28" s="1">
        <v>2445.17</v>
      </c>
      <c r="C28" s="1"/>
      <c r="D28" s="1"/>
      <c r="E28" s="1">
        <v>2445.17</v>
      </c>
    </row>
    <row r="29" spans="1:5" x14ac:dyDescent="0.25">
      <c r="A29" s="38" t="s">
        <v>26</v>
      </c>
      <c r="B29" s="1"/>
      <c r="C29" s="1">
        <v>-163.75</v>
      </c>
      <c r="D29" s="1">
        <v>929.31999999999994</v>
      </c>
      <c r="E29" s="1">
        <v>765.56999999999994</v>
      </c>
    </row>
    <row r="30" spans="1:5" x14ac:dyDescent="0.25">
      <c r="A30" s="38" t="s">
        <v>27</v>
      </c>
      <c r="B30" s="1">
        <v>467.5</v>
      </c>
      <c r="C30" s="1">
        <v>-335.90999999999985</v>
      </c>
      <c r="D30" s="1">
        <v>-351.35000000000014</v>
      </c>
      <c r="E30" s="1">
        <v>-219.76</v>
      </c>
    </row>
    <row r="31" spans="1:5" x14ac:dyDescent="0.25">
      <c r="A31" s="38" t="s">
        <v>28</v>
      </c>
      <c r="B31" s="1">
        <v>2061.8599999999997</v>
      </c>
      <c r="C31" s="1">
        <v>468.40999999999997</v>
      </c>
      <c r="D31" s="1"/>
      <c r="E31" s="1">
        <v>2530.2699999999995</v>
      </c>
    </row>
    <row r="32" spans="1:5" x14ac:dyDescent="0.25">
      <c r="A32" s="38" t="s">
        <v>29</v>
      </c>
      <c r="B32" s="1">
        <v>1773.8200000000002</v>
      </c>
      <c r="C32" s="1">
        <v>1139.4100000000001</v>
      </c>
      <c r="D32" s="1"/>
      <c r="E32" s="1">
        <v>2913.2300000000005</v>
      </c>
    </row>
    <row r="33" spans="1:5" x14ac:dyDescent="0.25">
      <c r="A33" s="38" t="s">
        <v>30</v>
      </c>
      <c r="B33" s="1">
        <v>2724.7</v>
      </c>
      <c r="C33" s="1">
        <v>3047.33</v>
      </c>
      <c r="D33" s="1">
        <v>1964.4499999999998</v>
      </c>
      <c r="E33" s="1">
        <v>7736.48</v>
      </c>
    </row>
    <row r="34" spans="1:5" x14ac:dyDescent="0.25">
      <c r="A34" s="37" t="s">
        <v>70</v>
      </c>
      <c r="B34" s="1"/>
      <c r="C34" s="1"/>
      <c r="D34" s="1"/>
      <c r="E34" s="1"/>
    </row>
    <row r="35" spans="1:5" x14ac:dyDescent="0.25">
      <c r="A35" s="38" t="s">
        <v>32</v>
      </c>
      <c r="B35" s="1"/>
      <c r="C35" s="1"/>
      <c r="D35" s="1">
        <v>369.64</v>
      </c>
      <c r="E35" s="1">
        <v>369.64</v>
      </c>
    </row>
    <row r="36" spans="1:5" x14ac:dyDescent="0.25">
      <c r="A36" s="38" t="s">
        <v>34</v>
      </c>
      <c r="B36" s="1"/>
      <c r="C36" s="1">
        <v>1170.54</v>
      </c>
      <c r="D36" s="1"/>
      <c r="E36" s="1">
        <v>1170.54</v>
      </c>
    </row>
    <row r="37" spans="1:5" x14ac:dyDescent="0.25">
      <c r="A37" s="38" t="s">
        <v>25</v>
      </c>
      <c r="B37" s="1">
        <v>952.56</v>
      </c>
      <c r="C37" s="1">
        <v>1346.7599999999998</v>
      </c>
      <c r="D37" s="1">
        <v>-655.92000000000007</v>
      </c>
      <c r="E37" s="1">
        <v>1643.3999999999996</v>
      </c>
    </row>
    <row r="38" spans="1:5" x14ac:dyDescent="0.25">
      <c r="A38" s="38" t="s">
        <v>26</v>
      </c>
      <c r="B38" s="1"/>
      <c r="C38" s="1">
        <v>1228.53</v>
      </c>
      <c r="D38" s="1">
        <v>3338.29</v>
      </c>
      <c r="E38" s="1">
        <v>4566.82</v>
      </c>
    </row>
    <row r="39" spans="1:5" x14ac:dyDescent="0.25">
      <c r="A39" s="38" t="s">
        <v>27</v>
      </c>
      <c r="B39" s="1">
        <v>444.74999999999989</v>
      </c>
      <c r="C39" s="1">
        <v>2500.7399999999998</v>
      </c>
      <c r="D39" s="1">
        <v>474.56000000000017</v>
      </c>
      <c r="E39" s="1">
        <v>3420.05</v>
      </c>
    </row>
    <row r="40" spans="1:5" x14ac:dyDescent="0.25">
      <c r="A40" s="38" t="s">
        <v>28</v>
      </c>
      <c r="B40" s="1">
        <v>2098.4500000000003</v>
      </c>
      <c r="C40" s="1">
        <v>3395.2</v>
      </c>
      <c r="D40" s="1">
        <v>-330.92000000000007</v>
      </c>
      <c r="E40" s="1">
        <v>5162.7299999999996</v>
      </c>
    </row>
    <row r="41" spans="1:5" x14ac:dyDescent="0.25">
      <c r="A41" s="38" t="s">
        <v>29</v>
      </c>
      <c r="B41" s="1">
        <v>1191.77</v>
      </c>
      <c r="C41" s="1">
        <v>350.2399999999999</v>
      </c>
      <c r="D41" s="1">
        <v>2180.1499999999996</v>
      </c>
      <c r="E41" s="1">
        <v>3722.1599999999994</v>
      </c>
    </row>
    <row r="42" spans="1:5" x14ac:dyDescent="0.25">
      <c r="A42" s="38" t="s">
        <v>30</v>
      </c>
      <c r="B42" s="1">
        <v>4279.6400000000003</v>
      </c>
      <c r="C42" s="1">
        <v>2594.9</v>
      </c>
      <c r="D42" s="1">
        <v>2176.9299999999998</v>
      </c>
      <c r="E42" s="1">
        <v>9051.4700000000012</v>
      </c>
    </row>
    <row r="43" spans="1:5" x14ac:dyDescent="0.25">
      <c r="A43" s="38" t="s">
        <v>85</v>
      </c>
      <c r="B43" s="1"/>
      <c r="C43" s="1"/>
      <c r="D43" s="1">
        <v>374.1</v>
      </c>
      <c r="E43" s="1">
        <v>374.1</v>
      </c>
    </row>
    <row r="44" spans="1:5" x14ac:dyDescent="0.25">
      <c r="A44" s="37" t="s">
        <v>71</v>
      </c>
      <c r="B44" s="1"/>
      <c r="C44" s="1"/>
      <c r="D44" s="1"/>
      <c r="E44" s="1"/>
    </row>
    <row r="45" spans="1:5" x14ac:dyDescent="0.25">
      <c r="A45" s="38" t="s">
        <v>35</v>
      </c>
      <c r="B45" s="1">
        <v>1483.9299999999998</v>
      </c>
      <c r="C45" s="1"/>
      <c r="D45" s="1"/>
      <c r="E45" s="1">
        <v>1483.9299999999998</v>
      </c>
    </row>
    <row r="46" spans="1:5" x14ac:dyDescent="0.25">
      <c r="A46" s="38" t="s">
        <v>24</v>
      </c>
      <c r="B46" s="1">
        <v>-354.52</v>
      </c>
      <c r="C46" s="1"/>
      <c r="D46" s="1"/>
      <c r="E46" s="1">
        <v>-354.52</v>
      </c>
    </row>
    <row r="47" spans="1:5" x14ac:dyDescent="0.25">
      <c r="A47" s="38" t="s">
        <v>32</v>
      </c>
      <c r="B47" s="1"/>
      <c r="C47" s="1">
        <v>2113.9</v>
      </c>
      <c r="D47" s="1"/>
      <c r="E47" s="1">
        <v>2113.9</v>
      </c>
    </row>
    <row r="48" spans="1:5" x14ac:dyDescent="0.25">
      <c r="A48" s="38" t="s">
        <v>33</v>
      </c>
      <c r="B48" s="1"/>
      <c r="C48" s="1">
        <v>1389.3</v>
      </c>
      <c r="D48" s="1"/>
      <c r="E48" s="1">
        <v>1389.3</v>
      </c>
    </row>
    <row r="49" spans="1:5" x14ac:dyDescent="0.25">
      <c r="A49" s="38" t="s">
        <v>25</v>
      </c>
      <c r="B49" s="1"/>
      <c r="C49" s="1">
        <v>983.74</v>
      </c>
      <c r="D49" s="1">
        <v>597.32000000000016</v>
      </c>
      <c r="E49" s="1">
        <v>1581.0600000000002</v>
      </c>
    </row>
    <row r="50" spans="1:5" x14ac:dyDescent="0.25">
      <c r="A50" s="38" t="s">
        <v>26</v>
      </c>
      <c r="B50" s="1">
        <v>-346.12999999999988</v>
      </c>
      <c r="C50" s="1">
        <v>1070.5</v>
      </c>
      <c r="D50" s="1"/>
      <c r="E50" s="1">
        <v>724.37000000000012</v>
      </c>
    </row>
    <row r="51" spans="1:5" x14ac:dyDescent="0.25">
      <c r="A51" s="38" t="s">
        <v>27</v>
      </c>
      <c r="B51" s="1">
        <v>1981.38</v>
      </c>
      <c r="C51" s="1">
        <v>1319.75</v>
      </c>
      <c r="D51" s="1">
        <v>2452.9300000000003</v>
      </c>
      <c r="E51" s="1">
        <v>5754.06</v>
      </c>
    </row>
    <row r="52" spans="1:5" x14ac:dyDescent="0.25">
      <c r="A52" s="38" t="s">
        <v>28</v>
      </c>
      <c r="B52" s="1">
        <v>1628.8799999999999</v>
      </c>
      <c r="C52" s="1">
        <v>2170.1999999999998</v>
      </c>
      <c r="D52" s="1">
        <v>-343.03</v>
      </c>
      <c r="E52" s="1">
        <v>3456.05</v>
      </c>
    </row>
    <row r="53" spans="1:5" x14ac:dyDescent="0.25">
      <c r="A53" s="38" t="s">
        <v>29</v>
      </c>
      <c r="B53" s="1">
        <v>143.20999999999981</v>
      </c>
      <c r="C53" s="1">
        <v>2431.7600000000002</v>
      </c>
      <c r="D53" s="1">
        <v>986.68999999999994</v>
      </c>
      <c r="E53" s="1">
        <v>3561.6600000000003</v>
      </c>
    </row>
    <row r="54" spans="1:5" x14ac:dyDescent="0.25">
      <c r="A54" s="38" t="s">
        <v>30</v>
      </c>
      <c r="B54" s="1">
        <v>774</v>
      </c>
      <c r="C54" s="1">
        <v>4011.87</v>
      </c>
      <c r="D54" s="1">
        <v>3066.3900000000003</v>
      </c>
      <c r="E54" s="1">
        <v>7852.26</v>
      </c>
    </row>
    <row r="55" spans="1:5" x14ac:dyDescent="0.25">
      <c r="A55" s="37" t="s">
        <v>72</v>
      </c>
      <c r="B55" s="1"/>
      <c r="C55" s="1"/>
      <c r="D55" s="1"/>
      <c r="E55" s="1"/>
    </row>
    <row r="56" spans="1:5" x14ac:dyDescent="0.25">
      <c r="A56" s="38" t="s">
        <v>31</v>
      </c>
      <c r="B56" s="1"/>
      <c r="C56" s="1"/>
      <c r="D56" s="1">
        <v>348.15000000000009</v>
      </c>
      <c r="E56" s="1">
        <v>348.15000000000009</v>
      </c>
    </row>
    <row r="57" spans="1:5" x14ac:dyDescent="0.25">
      <c r="A57" s="38" t="s">
        <v>35</v>
      </c>
      <c r="B57" s="1">
        <v>989.64999999999986</v>
      </c>
      <c r="C57" s="1"/>
      <c r="D57" s="1"/>
      <c r="E57" s="1">
        <v>989.64999999999986</v>
      </c>
    </row>
    <row r="58" spans="1:5" x14ac:dyDescent="0.25">
      <c r="A58" s="38" t="s">
        <v>24</v>
      </c>
      <c r="B58" s="1"/>
      <c r="C58" s="1">
        <v>19.219999999999914</v>
      </c>
      <c r="D58" s="1"/>
      <c r="E58" s="1">
        <v>19.219999999999914</v>
      </c>
    </row>
    <row r="59" spans="1:5" x14ac:dyDescent="0.25">
      <c r="A59" s="38" t="s">
        <v>32</v>
      </c>
      <c r="B59" s="1">
        <v>-350.29999999999995</v>
      </c>
      <c r="C59" s="1"/>
      <c r="D59" s="1"/>
      <c r="E59" s="1">
        <v>-350.29999999999995</v>
      </c>
    </row>
    <row r="60" spans="1:5" x14ac:dyDescent="0.25">
      <c r="A60" s="38" t="s">
        <v>33</v>
      </c>
      <c r="B60" s="1"/>
      <c r="C60" s="1">
        <v>981.52999999999986</v>
      </c>
      <c r="D60" s="1"/>
      <c r="E60" s="1">
        <v>981.52999999999986</v>
      </c>
    </row>
    <row r="61" spans="1:5" x14ac:dyDescent="0.25">
      <c r="A61" s="38" t="s">
        <v>25</v>
      </c>
      <c r="B61" s="1">
        <v>946.17</v>
      </c>
      <c r="C61" s="1">
        <v>1437.13</v>
      </c>
      <c r="D61" s="1"/>
      <c r="E61" s="1">
        <v>2383.3000000000002</v>
      </c>
    </row>
    <row r="62" spans="1:5" x14ac:dyDescent="0.25">
      <c r="A62" s="38" t="s">
        <v>26</v>
      </c>
      <c r="B62" s="1">
        <v>1430.73</v>
      </c>
      <c r="C62" s="1"/>
      <c r="D62" s="1">
        <v>114.08999999999992</v>
      </c>
      <c r="E62" s="1">
        <v>1544.82</v>
      </c>
    </row>
    <row r="63" spans="1:5" x14ac:dyDescent="0.25">
      <c r="A63" s="38" t="s">
        <v>27</v>
      </c>
      <c r="B63" s="1">
        <v>992.62</v>
      </c>
      <c r="C63" s="1"/>
      <c r="D63" s="1">
        <v>1410.27</v>
      </c>
      <c r="E63" s="1">
        <v>2402.89</v>
      </c>
    </row>
    <row r="64" spans="1:5" x14ac:dyDescent="0.25">
      <c r="A64" s="38" t="s">
        <v>28</v>
      </c>
      <c r="B64" s="1"/>
      <c r="C64" s="1">
        <v>3385.91</v>
      </c>
      <c r="D64" s="1">
        <v>486.06999999999994</v>
      </c>
      <c r="E64" s="1">
        <v>3871.9799999999996</v>
      </c>
    </row>
    <row r="65" spans="1:5" x14ac:dyDescent="0.25">
      <c r="A65" s="38" t="s">
        <v>29</v>
      </c>
      <c r="B65" s="1">
        <v>1757.69</v>
      </c>
      <c r="C65" s="1">
        <v>372.98</v>
      </c>
      <c r="D65" s="1">
        <v>1117.3499999999999</v>
      </c>
      <c r="E65" s="1">
        <v>3248.02</v>
      </c>
    </row>
    <row r="66" spans="1:5" x14ac:dyDescent="0.25">
      <c r="A66" s="38" t="s">
        <v>30</v>
      </c>
      <c r="B66" s="1">
        <v>2840.56</v>
      </c>
      <c r="C66" s="1">
        <v>1321.6400000000003</v>
      </c>
      <c r="D66" s="1">
        <v>5274.34</v>
      </c>
      <c r="E66" s="1">
        <v>9436.5400000000009</v>
      </c>
    </row>
    <row r="67" spans="1:5" x14ac:dyDescent="0.25">
      <c r="A67" s="37" t="s">
        <v>73</v>
      </c>
      <c r="B67" s="1"/>
      <c r="C67" s="1"/>
      <c r="D67" s="1"/>
      <c r="E67" s="1"/>
    </row>
    <row r="68" spans="1:5" x14ac:dyDescent="0.25">
      <c r="A68" s="38" t="s">
        <v>24</v>
      </c>
      <c r="B68" s="1"/>
      <c r="C68" s="1"/>
      <c r="D68" s="1">
        <v>365.23</v>
      </c>
      <c r="E68" s="1">
        <v>365.23</v>
      </c>
    </row>
    <row r="69" spans="1:5" x14ac:dyDescent="0.25">
      <c r="A69" s="38" t="s">
        <v>34</v>
      </c>
      <c r="B69" s="1"/>
      <c r="C69" s="1">
        <v>978.59</v>
      </c>
      <c r="D69" s="1"/>
      <c r="E69" s="1">
        <v>978.59</v>
      </c>
    </row>
    <row r="70" spans="1:5" x14ac:dyDescent="0.25">
      <c r="A70" s="38" t="s">
        <v>29</v>
      </c>
      <c r="B70" s="1"/>
      <c r="C70" s="1">
        <v>804.74</v>
      </c>
      <c r="D70" s="1"/>
      <c r="E70" s="1">
        <v>804.74</v>
      </c>
    </row>
    <row r="71" spans="1:5" x14ac:dyDescent="0.25">
      <c r="A71" s="37" t="s">
        <v>74</v>
      </c>
      <c r="B71" s="1"/>
      <c r="C71" s="1"/>
      <c r="D71" s="1"/>
      <c r="E71" s="1"/>
    </row>
    <row r="72" spans="1:5" x14ac:dyDescent="0.25">
      <c r="A72" s="38" t="s">
        <v>26</v>
      </c>
      <c r="B72" s="1">
        <v>977.8599999999999</v>
      </c>
      <c r="C72" s="1"/>
      <c r="D72" s="1"/>
      <c r="E72" s="1">
        <v>977.8599999999999</v>
      </c>
    </row>
    <row r="73" spans="1:5" x14ac:dyDescent="0.25">
      <c r="A73" s="38" t="s">
        <v>29</v>
      </c>
      <c r="B73" s="1"/>
      <c r="C73" s="1">
        <v>364.1400000000001</v>
      </c>
      <c r="D73" s="1"/>
      <c r="E73" s="1">
        <v>364.1400000000001</v>
      </c>
    </row>
    <row r="74" spans="1:5" x14ac:dyDescent="0.25">
      <c r="A74" s="38" t="s">
        <v>30</v>
      </c>
      <c r="B74" s="1">
        <v>802.32999999999993</v>
      </c>
      <c r="C74" s="1"/>
      <c r="D74" s="1"/>
      <c r="E74" s="1">
        <v>802.32999999999993</v>
      </c>
    </row>
    <row r="75" spans="1:5" x14ac:dyDescent="0.25">
      <c r="A75" s="37" t="s">
        <v>75</v>
      </c>
      <c r="B75" s="1"/>
      <c r="C75" s="1"/>
      <c r="D75" s="1"/>
      <c r="E75" s="1"/>
    </row>
    <row r="76" spans="1:5" x14ac:dyDescent="0.25">
      <c r="A76" s="38" t="s">
        <v>29</v>
      </c>
      <c r="B76" s="1">
        <v>975.65</v>
      </c>
      <c r="C76" s="1"/>
      <c r="D76" s="1"/>
      <c r="E76" s="1">
        <v>975.65</v>
      </c>
    </row>
    <row r="77" spans="1:5" x14ac:dyDescent="0.25">
      <c r="A77" s="38" t="s">
        <v>30</v>
      </c>
      <c r="B77" s="1"/>
      <c r="C77" s="1">
        <v>363.04999999999995</v>
      </c>
      <c r="D77" s="1">
        <v>799.93000000000006</v>
      </c>
      <c r="E77" s="1">
        <v>1162.98</v>
      </c>
    </row>
    <row r="78" spans="1:5" x14ac:dyDescent="0.25">
      <c r="A78" s="37" t="s">
        <v>76</v>
      </c>
      <c r="B78" s="1"/>
      <c r="C78" s="1"/>
      <c r="D78" s="1"/>
      <c r="E78" s="1"/>
    </row>
    <row r="79" spans="1:5" x14ac:dyDescent="0.25">
      <c r="A79" s="38" t="s">
        <v>34</v>
      </c>
      <c r="B79" s="1">
        <v>797.54</v>
      </c>
      <c r="C79" s="1"/>
      <c r="D79" s="1"/>
      <c r="E79" s="1">
        <v>797.54</v>
      </c>
    </row>
    <row r="80" spans="1:5" x14ac:dyDescent="0.25">
      <c r="A80" s="38" t="s">
        <v>28</v>
      </c>
      <c r="B80" s="1"/>
      <c r="C80" s="1">
        <v>361.97</v>
      </c>
      <c r="D80" s="1">
        <v>974.93999999999994</v>
      </c>
      <c r="E80" s="1">
        <v>1336.9099999999999</v>
      </c>
    </row>
    <row r="81" spans="1:5" x14ac:dyDescent="0.25">
      <c r="A81" s="37" t="s">
        <v>77</v>
      </c>
      <c r="B81" s="1"/>
      <c r="C81" s="1"/>
      <c r="D81" s="1"/>
      <c r="E81" s="1"/>
    </row>
    <row r="82" spans="1:5" x14ac:dyDescent="0.25">
      <c r="A82" s="38" t="s">
        <v>26</v>
      </c>
      <c r="B82" s="1"/>
      <c r="C82" s="1">
        <v>795.15</v>
      </c>
      <c r="D82" s="1"/>
      <c r="E82" s="1">
        <v>795.15</v>
      </c>
    </row>
    <row r="83" spans="1:5" x14ac:dyDescent="0.25">
      <c r="A83" s="38" t="s">
        <v>30</v>
      </c>
      <c r="B83" s="1"/>
      <c r="C83" s="1"/>
      <c r="D83" s="1">
        <v>1333.6200000000001</v>
      </c>
      <c r="E83" s="1">
        <v>1333.6200000000001</v>
      </c>
    </row>
    <row r="84" spans="1:5" x14ac:dyDescent="0.25">
      <c r="A84" s="37" t="s">
        <v>19</v>
      </c>
      <c r="B84" s="1">
        <v>44763.610000000008</v>
      </c>
      <c r="C84" s="1">
        <v>50992.680000000015</v>
      </c>
      <c r="D84" s="1">
        <v>34635.08</v>
      </c>
      <c r="E84" s="1">
        <v>130391.36999999995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6"/>
  <sheetViews>
    <sheetView showGridLines="0" topLeftCell="A2" zoomScaleNormal="100" workbookViewId="0">
      <selection activeCell="AY26" activeCellId="1" sqref="AY22:BI24 AY26:BI28"/>
    </sheetView>
  </sheetViews>
  <sheetFormatPr defaultRowHeight="15" x14ac:dyDescent="0.25"/>
  <cols>
    <col min="1" max="1" width="18.140625" customWidth="1"/>
    <col min="2" max="2" width="14.28515625" customWidth="1"/>
    <col min="3" max="4" width="9" customWidth="1"/>
    <col min="5" max="5" width="9.140625" customWidth="1"/>
    <col min="6" max="6" width="9" customWidth="1"/>
    <col min="7" max="7" width="8" customWidth="1"/>
    <col min="8" max="8" width="9" customWidth="1"/>
    <col min="9" max="9" width="8" customWidth="1"/>
    <col min="10" max="10" width="8.42578125" customWidth="1"/>
    <col min="11" max="11" width="9" customWidth="1"/>
    <col min="12" max="12" width="10" customWidth="1"/>
    <col min="13" max="13" width="7.42578125" customWidth="1"/>
    <col min="14" max="14" width="7" customWidth="1"/>
    <col min="15" max="15" width="8.42578125" customWidth="1"/>
    <col min="16" max="16" width="8" customWidth="1"/>
    <col min="17" max="17" width="7.28515625" customWidth="1"/>
    <col min="18" max="19" width="7" customWidth="1"/>
    <col min="20" max="20" width="7.7109375" customWidth="1"/>
    <col min="21" max="21" width="8.28515625" customWidth="1"/>
    <col min="22" max="22" width="9.140625" customWidth="1"/>
    <col min="23" max="25" width="8" customWidth="1"/>
    <col min="26" max="26" width="8.42578125" customWidth="1"/>
    <col min="27" max="28" width="8" customWidth="1"/>
    <col min="29" max="29" width="8.28515625" customWidth="1"/>
    <col min="30" max="30" width="8" customWidth="1"/>
    <col min="31" max="31" width="9.140625" customWidth="1"/>
    <col min="32" max="32" width="7.7109375" customWidth="1"/>
    <col min="33" max="33" width="9" customWidth="1"/>
    <col min="34" max="34" width="8.42578125" customWidth="1"/>
    <col min="35" max="35" width="8" customWidth="1"/>
    <col min="36" max="36" width="7.7109375" customWidth="1"/>
    <col min="37" max="37" width="8.28515625" customWidth="1"/>
    <col min="38" max="38" width="8" customWidth="1"/>
    <col min="39" max="39" width="9.140625" customWidth="1"/>
    <col min="40" max="40" width="8" customWidth="1"/>
    <col min="41" max="41" width="7.7109375" customWidth="1"/>
    <col min="42" max="43" width="8" customWidth="1"/>
    <col min="44" max="44" width="8.42578125" customWidth="1"/>
    <col min="45" max="45" width="8" customWidth="1"/>
    <col min="47" max="47" width="8.28515625" customWidth="1"/>
    <col min="48" max="48" width="8" customWidth="1"/>
    <col min="50" max="52" width="8" customWidth="1"/>
    <col min="53" max="53" width="8.42578125" customWidth="1"/>
    <col min="54" max="54" width="8" customWidth="1"/>
    <col min="55" max="55" width="8.28515625" customWidth="1"/>
    <col min="56" max="56" width="7.42578125" customWidth="1"/>
    <col min="57" max="57" width="7.140625" customWidth="1"/>
    <col min="58" max="58" width="7" customWidth="1"/>
    <col min="59" max="59" width="8.42578125" customWidth="1"/>
    <col min="60" max="60" width="7.140625" customWidth="1"/>
    <col min="61" max="61" width="8.42578125" customWidth="1"/>
    <col min="62" max="62" width="7" customWidth="1"/>
    <col min="63" max="63" width="9.28515625" bestFit="1" customWidth="1"/>
    <col min="64" max="64" width="7" customWidth="1"/>
    <col min="65" max="65" width="7.42578125" customWidth="1"/>
    <col min="66" max="66" width="7" customWidth="1"/>
    <col min="67" max="67" width="8.42578125" customWidth="1"/>
    <col min="68" max="68" width="10" bestFit="1" customWidth="1"/>
  </cols>
  <sheetData>
    <row r="1" spans="1:12" ht="75" customHeight="1" x14ac:dyDescent="0.25"/>
    <row r="2" spans="1:12" x14ac:dyDescent="0.25">
      <c r="A2" s="2" t="s">
        <v>22</v>
      </c>
      <c r="B2" s="2" t="s">
        <v>69</v>
      </c>
    </row>
    <row r="3" spans="1:12" x14ac:dyDescent="0.25">
      <c r="A3" s="2" t="s">
        <v>18</v>
      </c>
      <c r="B3" s="52" t="s">
        <v>14</v>
      </c>
      <c r="C3" s="52" t="s">
        <v>7</v>
      </c>
      <c r="D3" s="52" t="s">
        <v>8</v>
      </c>
      <c r="E3" s="52" t="s">
        <v>9</v>
      </c>
      <c r="F3" s="52" t="s">
        <v>12</v>
      </c>
      <c r="G3" s="52" t="s">
        <v>15</v>
      </c>
      <c r="H3" s="52" t="s">
        <v>13</v>
      </c>
      <c r="I3" s="52" t="s">
        <v>16</v>
      </c>
      <c r="J3" s="52" t="s">
        <v>11</v>
      </c>
      <c r="K3" s="52" t="s">
        <v>10</v>
      </c>
      <c r="L3" s="52" t="s">
        <v>19</v>
      </c>
    </row>
    <row r="4" spans="1:12" x14ac:dyDescent="0.25">
      <c r="A4" s="3" t="s">
        <v>31</v>
      </c>
      <c r="B4" s="1"/>
      <c r="C4" s="1">
        <v>780.99</v>
      </c>
      <c r="D4" s="1"/>
      <c r="E4" s="1"/>
      <c r="F4" s="1">
        <v>348.15000000000009</v>
      </c>
      <c r="G4" s="1"/>
      <c r="H4" s="1"/>
      <c r="I4" s="1"/>
      <c r="J4" s="1"/>
      <c r="K4" s="1"/>
      <c r="L4" s="1">
        <v>1129.1400000000001</v>
      </c>
    </row>
    <row r="5" spans="1:12" x14ac:dyDescent="0.25">
      <c r="A5" s="40" t="s">
        <v>54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49" t="s">
        <v>72</v>
      </c>
      <c r="B6" s="1"/>
      <c r="C6" s="1"/>
      <c r="D6" s="1"/>
      <c r="E6" s="1"/>
      <c r="F6" s="1">
        <v>348.15000000000009</v>
      </c>
      <c r="G6" s="1"/>
      <c r="H6" s="1"/>
      <c r="I6" s="1"/>
      <c r="J6" s="1"/>
      <c r="K6" s="1"/>
      <c r="L6" s="1">
        <v>348.15000000000009</v>
      </c>
    </row>
    <row r="7" spans="1:12" x14ac:dyDescent="0.25">
      <c r="A7" s="40" t="s">
        <v>53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49" t="s">
        <v>65</v>
      </c>
      <c r="B8" s="1"/>
      <c r="C8" s="1">
        <v>780.99</v>
      </c>
      <c r="D8" s="1"/>
      <c r="E8" s="1"/>
      <c r="F8" s="1"/>
      <c r="G8" s="1"/>
      <c r="H8" s="1"/>
      <c r="I8" s="1"/>
      <c r="J8" s="1"/>
      <c r="K8" s="1"/>
      <c r="L8" s="1">
        <v>780.99</v>
      </c>
    </row>
    <row r="9" spans="1:12" x14ac:dyDescent="0.25">
      <c r="A9" s="3" t="s">
        <v>35</v>
      </c>
      <c r="B9" s="1"/>
      <c r="C9" s="1"/>
      <c r="D9" s="1">
        <v>999.31999999999994</v>
      </c>
      <c r="E9" s="1"/>
      <c r="F9" s="1">
        <v>1220.67</v>
      </c>
      <c r="G9" s="1"/>
      <c r="H9" s="1">
        <v>989.64999999999986</v>
      </c>
      <c r="I9" s="1"/>
      <c r="J9" s="1">
        <v>484.6099999999999</v>
      </c>
      <c r="K9" s="1"/>
      <c r="L9" s="1">
        <v>3694.25</v>
      </c>
    </row>
    <row r="10" spans="1:12" x14ac:dyDescent="0.25">
      <c r="A10" s="40" t="s">
        <v>57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49" t="s">
        <v>65</v>
      </c>
      <c r="B11" s="1"/>
      <c r="C11" s="1"/>
      <c r="D11" s="1"/>
      <c r="E11" s="1"/>
      <c r="F11" s="1">
        <v>1220.67</v>
      </c>
      <c r="G11" s="1"/>
      <c r="H11" s="1"/>
      <c r="I11" s="1"/>
      <c r="J11" s="1"/>
      <c r="K11" s="1"/>
      <c r="L11" s="1">
        <v>1220.67</v>
      </c>
    </row>
    <row r="12" spans="1:12" x14ac:dyDescent="0.25">
      <c r="A12" s="49" t="s">
        <v>71</v>
      </c>
      <c r="B12" s="1"/>
      <c r="C12" s="1"/>
      <c r="D12" s="1">
        <v>999.31999999999994</v>
      </c>
      <c r="E12" s="1"/>
      <c r="F12" s="1"/>
      <c r="G12" s="1"/>
      <c r="H12" s="1"/>
      <c r="I12" s="1"/>
      <c r="J12" s="1">
        <v>484.6099999999999</v>
      </c>
      <c r="K12" s="1"/>
      <c r="L12" s="1">
        <v>1483.9299999999998</v>
      </c>
    </row>
    <row r="13" spans="1:12" x14ac:dyDescent="0.25">
      <c r="A13" s="49" t="s">
        <v>72</v>
      </c>
      <c r="B13" s="1"/>
      <c r="C13" s="1"/>
      <c r="D13" s="1"/>
      <c r="E13" s="1"/>
      <c r="F13" s="1"/>
      <c r="G13" s="1"/>
      <c r="H13" s="1">
        <v>989.64999999999986</v>
      </c>
      <c r="I13" s="1"/>
      <c r="J13" s="1"/>
      <c r="K13" s="1"/>
      <c r="L13" s="1">
        <v>989.64999999999986</v>
      </c>
    </row>
    <row r="14" spans="1:12" x14ac:dyDescent="0.25">
      <c r="A14" s="3" t="s">
        <v>24</v>
      </c>
      <c r="B14" s="1">
        <v>-702.73</v>
      </c>
      <c r="C14" s="1">
        <v>1001.5799999999999</v>
      </c>
      <c r="D14" s="1"/>
      <c r="E14" s="1"/>
      <c r="F14" s="1">
        <v>365.23</v>
      </c>
      <c r="G14" s="1">
        <v>819.33</v>
      </c>
      <c r="H14" s="1">
        <v>367.42999999999995</v>
      </c>
      <c r="I14" s="1"/>
      <c r="J14" s="1"/>
      <c r="K14" s="1"/>
      <c r="L14" s="1">
        <v>1850.8399999999997</v>
      </c>
    </row>
    <row r="15" spans="1:12" x14ac:dyDescent="0.25">
      <c r="A15" s="40" t="s">
        <v>37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49" t="s">
        <v>60</v>
      </c>
      <c r="B16" s="1"/>
      <c r="C16" s="1">
        <v>1001.5799999999999</v>
      </c>
      <c r="D16" s="1"/>
      <c r="E16" s="1"/>
      <c r="F16" s="1"/>
      <c r="G16" s="1"/>
      <c r="H16" s="1"/>
      <c r="I16" s="1"/>
      <c r="J16" s="1"/>
      <c r="K16" s="1"/>
      <c r="L16" s="1">
        <v>1001.5799999999999</v>
      </c>
    </row>
    <row r="17" spans="1:12" x14ac:dyDescent="0.25">
      <c r="A17" s="40" t="s">
        <v>45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49" t="s">
        <v>60</v>
      </c>
      <c r="B18" s="1"/>
      <c r="C18" s="1"/>
      <c r="D18" s="1"/>
      <c r="E18" s="1"/>
      <c r="F18" s="1"/>
      <c r="G18" s="1">
        <v>819.33</v>
      </c>
      <c r="H18" s="1"/>
      <c r="I18" s="1"/>
      <c r="J18" s="1"/>
      <c r="K18" s="1"/>
      <c r="L18" s="1">
        <v>819.33</v>
      </c>
    </row>
    <row r="19" spans="1:12" x14ac:dyDescent="0.25">
      <c r="A19" s="40" t="s">
        <v>46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49" t="s">
        <v>73</v>
      </c>
      <c r="B20" s="1"/>
      <c r="C20" s="1"/>
      <c r="D20" s="1"/>
      <c r="E20" s="1"/>
      <c r="F20" s="1">
        <v>365.23</v>
      </c>
      <c r="G20" s="1"/>
      <c r="H20" s="1"/>
      <c r="I20" s="1"/>
      <c r="J20" s="1"/>
      <c r="K20" s="1"/>
      <c r="L20" s="1">
        <v>365.23</v>
      </c>
    </row>
    <row r="21" spans="1:12" x14ac:dyDescent="0.25">
      <c r="A21" s="40" t="s">
        <v>47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49" t="s">
        <v>72</v>
      </c>
      <c r="B22" s="1">
        <v>-348.21000000000004</v>
      </c>
      <c r="C22" s="1"/>
      <c r="D22" s="1"/>
      <c r="E22" s="1"/>
      <c r="F22" s="1"/>
      <c r="G22" s="1"/>
      <c r="H22" s="1">
        <v>367.42999999999995</v>
      </c>
      <c r="I22" s="1"/>
      <c r="J22" s="1"/>
      <c r="K22" s="1"/>
      <c r="L22" s="1">
        <v>19.219999999999914</v>
      </c>
    </row>
    <row r="23" spans="1:12" x14ac:dyDescent="0.25">
      <c r="A23" s="40" t="s">
        <v>57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49" t="s">
        <v>71</v>
      </c>
      <c r="B24" s="1">
        <v>-354.52</v>
      </c>
      <c r="C24" s="1"/>
      <c r="D24" s="1"/>
      <c r="E24" s="1"/>
      <c r="F24" s="1"/>
      <c r="G24" s="1"/>
      <c r="H24" s="1"/>
      <c r="I24" s="1"/>
      <c r="J24" s="1"/>
      <c r="K24" s="1"/>
      <c r="L24" s="1">
        <v>-354.52</v>
      </c>
    </row>
    <row r="25" spans="1:12" x14ac:dyDescent="0.25">
      <c r="A25" s="3" t="s">
        <v>32</v>
      </c>
      <c r="B25" s="1"/>
      <c r="C25" s="1">
        <v>932.79000000000008</v>
      </c>
      <c r="D25" s="1"/>
      <c r="E25" s="1"/>
      <c r="F25" s="1"/>
      <c r="G25" s="1"/>
      <c r="H25" s="1">
        <v>1181.1100000000001</v>
      </c>
      <c r="I25" s="1"/>
      <c r="J25" s="1"/>
      <c r="K25" s="1">
        <v>943.10000000000014</v>
      </c>
      <c r="L25" s="1">
        <v>3057</v>
      </c>
    </row>
    <row r="26" spans="1:12" x14ac:dyDescent="0.25">
      <c r="A26" s="40" t="s">
        <v>45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49" t="s">
        <v>60</v>
      </c>
      <c r="B27" s="1"/>
      <c r="C27" s="1"/>
      <c r="D27" s="1"/>
      <c r="E27" s="1"/>
      <c r="F27" s="1"/>
      <c r="G27" s="1"/>
      <c r="H27" s="1"/>
      <c r="I27" s="1"/>
      <c r="J27" s="1"/>
      <c r="K27" s="1">
        <v>923.76</v>
      </c>
      <c r="L27" s="1">
        <v>923.76</v>
      </c>
    </row>
    <row r="28" spans="1:12" x14ac:dyDescent="0.25">
      <c r="A28" s="40" t="s">
        <v>56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49" t="s">
        <v>70</v>
      </c>
      <c r="B29" s="1"/>
      <c r="C29" s="1"/>
      <c r="D29" s="1"/>
      <c r="E29" s="1"/>
      <c r="F29" s="1"/>
      <c r="G29" s="1"/>
      <c r="H29" s="1"/>
      <c r="I29" s="1"/>
      <c r="J29" s="1"/>
      <c r="K29" s="1">
        <v>369.64</v>
      </c>
      <c r="L29" s="1">
        <v>369.64</v>
      </c>
    </row>
    <row r="30" spans="1:12" x14ac:dyDescent="0.25">
      <c r="A30" s="40" t="s">
        <v>46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49" t="s">
        <v>71</v>
      </c>
      <c r="B31" s="1"/>
      <c r="C31" s="1">
        <v>932.79000000000008</v>
      </c>
      <c r="D31" s="1"/>
      <c r="E31" s="1"/>
      <c r="F31" s="1"/>
      <c r="G31" s="1"/>
      <c r="H31" s="1">
        <v>1181.1100000000001</v>
      </c>
      <c r="I31" s="1"/>
      <c r="J31" s="1"/>
      <c r="K31" s="1"/>
      <c r="L31" s="1">
        <v>2113.9</v>
      </c>
    </row>
    <row r="32" spans="1:12" x14ac:dyDescent="0.25">
      <c r="A32" s="40" t="s">
        <v>57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49" t="s">
        <v>72</v>
      </c>
      <c r="B33" s="1"/>
      <c r="C33" s="1"/>
      <c r="D33" s="1"/>
      <c r="E33" s="1"/>
      <c r="F33" s="1"/>
      <c r="G33" s="1"/>
      <c r="H33" s="1"/>
      <c r="I33" s="1"/>
      <c r="J33" s="1"/>
      <c r="K33" s="1">
        <v>-350.29999999999995</v>
      </c>
      <c r="L33" s="1">
        <v>-350.29999999999995</v>
      </c>
    </row>
    <row r="34" spans="1:12" x14ac:dyDescent="0.25">
      <c r="A34" s="3" t="s">
        <v>33</v>
      </c>
      <c r="B34" s="1"/>
      <c r="C34" s="1">
        <v>935.58999999999992</v>
      </c>
      <c r="D34" s="1">
        <v>1435.2399999999998</v>
      </c>
      <c r="E34" s="1"/>
      <c r="F34" s="1"/>
      <c r="G34" s="1"/>
      <c r="H34" s="1">
        <v>2174.5500000000002</v>
      </c>
      <c r="I34" s="1"/>
      <c r="J34" s="1"/>
      <c r="K34" s="1"/>
      <c r="L34" s="1">
        <v>4545.38</v>
      </c>
    </row>
    <row r="35" spans="1:12" x14ac:dyDescent="0.25">
      <c r="A35" s="40" t="s">
        <v>44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49" t="s">
        <v>60</v>
      </c>
      <c r="B36" s="1"/>
      <c r="C36" s="1"/>
      <c r="D36" s="1"/>
      <c r="E36" s="1"/>
      <c r="F36" s="1"/>
      <c r="G36" s="1"/>
      <c r="H36" s="1">
        <v>2174.5500000000002</v>
      </c>
      <c r="I36" s="1"/>
      <c r="J36" s="1"/>
      <c r="K36" s="1"/>
      <c r="L36" s="1">
        <v>2174.5500000000002</v>
      </c>
    </row>
    <row r="37" spans="1:12" x14ac:dyDescent="0.25">
      <c r="A37" s="40" t="s">
        <v>45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49" t="s">
        <v>72</v>
      </c>
      <c r="B38" s="1"/>
      <c r="C38" s="1"/>
      <c r="D38" s="1">
        <v>981.52999999999986</v>
      </c>
      <c r="E38" s="1"/>
      <c r="F38" s="1"/>
      <c r="G38" s="1"/>
      <c r="H38" s="1"/>
      <c r="I38" s="1"/>
      <c r="J38" s="1"/>
      <c r="K38" s="1"/>
      <c r="L38" s="1">
        <v>981.52999999999986</v>
      </c>
    </row>
    <row r="39" spans="1:12" x14ac:dyDescent="0.25">
      <c r="A39" s="40" t="s">
        <v>46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49" t="s">
        <v>71</v>
      </c>
      <c r="B40" s="1"/>
      <c r="C40" s="1">
        <v>935.58999999999992</v>
      </c>
      <c r="D40" s="1"/>
      <c r="E40" s="1"/>
      <c r="F40" s="1"/>
      <c r="G40" s="1"/>
      <c r="H40" s="1"/>
      <c r="I40" s="1"/>
      <c r="J40" s="1"/>
      <c r="K40" s="1"/>
      <c r="L40" s="1">
        <v>935.58999999999992</v>
      </c>
    </row>
    <row r="41" spans="1:12" x14ac:dyDescent="0.25">
      <c r="A41" s="40" t="s">
        <v>47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49" t="s">
        <v>71</v>
      </c>
      <c r="B42" s="1"/>
      <c r="C42" s="1"/>
      <c r="D42" s="1">
        <v>453.71000000000004</v>
      </c>
      <c r="E42" s="1"/>
      <c r="F42" s="1"/>
      <c r="G42" s="1"/>
      <c r="H42" s="1"/>
      <c r="I42" s="1"/>
      <c r="J42" s="1"/>
      <c r="K42" s="1"/>
      <c r="L42" s="1">
        <v>453.71000000000004</v>
      </c>
    </row>
    <row r="43" spans="1:12" x14ac:dyDescent="0.25">
      <c r="A43" s="3" t="s">
        <v>34</v>
      </c>
      <c r="B43" s="1"/>
      <c r="C43" s="1">
        <v>797.54</v>
      </c>
      <c r="D43" s="1"/>
      <c r="E43" s="1"/>
      <c r="F43" s="1"/>
      <c r="G43" s="1">
        <v>969.1099999999999</v>
      </c>
      <c r="H43" s="1">
        <v>1170.54</v>
      </c>
      <c r="I43" s="1">
        <v>978.59</v>
      </c>
      <c r="J43" s="1"/>
      <c r="K43" s="1">
        <v>355.53</v>
      </c>
      <c r="L43" s="1">
        <v>4271.3099999999995</v>
      </c>
    </row>
    <row r="44" spans="1:12" x14ac:dyDescent="0.25">
      <c r="A44" s="40" t="s">
        <v>45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49" t="s">
        <v>76</v>
      </c>
      <c r="B45" s="1"/>
      <c r="C45" s="1">
        <v>797.54</v>
      </c>
      <c r="D45" s="1"/>
      <c r="E45" s="1"/>
      <c r="F45" s="1"/>
      <c r="G45" s="1"/>
      <c r="H45" s="1"/>
      <c r="I45" s="1"/>
      <c r="J45" s="1"/>
      <c r="K45" s="1"/>
      <c r="L45" s="1">
        <v>797.54</v>
      </c>
    </row>
    <row r="46" spans="1:12" x14ac:dyDescent="0.25">
      <c r="A46" s="40" t="s">
        <v>46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49" t="s">
        <v>64</v>
      </c>
      <c r="B47" s="1"/>
      <c r="C47" s="1"/>
      <c r="D47" s="1"/>
      <c r="E47" s="1"/>
      <c r="F47" s="1"/>
      <c r="G47" s="1"/>
      <c r="H47" s="1"/>
      <c r="I47" s="1"/>
      <c r="J47" s="1"/>
      <c r="K47" s="1">
        <v>355.53</v>
      </c>
      <c r="L47" s="1">
        <v>355.53</v>
      </c>
    </row>
    <row r="48" spans="1:12" x14ac:dyDescent="0.25">
      <c r="A48" s="40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49" t="s">
        <v>62</v>
      </c>
      <c r="B49" s="1"/>
      <c r="C49" s="1"/>
      <c r="D49" s="1"/>
      <c r="E49" s="1"/>
      <c r="F49" s="1"/>
      <c r="G49" s="1">
        <v>969.1099999999999</v>
      </c>
      <c r="H49" s="1"/>
      <c r="I49" s="1"/>
      <c r="J49" s="1"/>
      <c r="K49" s="1"/>
      <c r="L49" s="1">
        <v>969.1099999999999</v>
      </c>
    </row>
    <row r="50" spans="1:12" x14ac:dyDescent="0.25">
      <c r="A50" s="49" t="s">
        <v>70</v>
      </c>
      <c r="B50" s="1"/>
      <c r="C50" s="1"/>
      <c r="D50" s="1"/>
      <c r="E50" s="1"/>
      <c r="F50" s="1"/>
      <c r="G50" s="1"/>
      <c r="H50" s="1">
        <v>1170.54</v>
      </c>
      <c r="I50" s="1"/>
      <c r="J50" s="1"/>
      <c r="K50" s="1"/>
      <c r="L50" s="1">
        <v>1170.54</v>
      </c>
    </row>
    <row r="51" spans="1:12" x14ac:dyDescent="0.25">
      <c r="A51" s="49" t="s">
        <v>73</v>
      </c>
      <c r="B51" s="1"/>
      <c r="C51" s="1"/>
      <c r="D51" s="1"/>
      <c r="E51" s="1"/>
      <c r="F51" s="1"/>
      <c r="G51" s="1"/>
      <c r="H51" s="1"/>
      <c r="I51" s="1">
        <v>978.59</v>
      </c>
      <c r="J51" s="1"/>
      <c r="K51" s="1"/>
      <c r="L51" s="1">
        <v>978.59</v>
      </c>
    </row>
    <row r="52" spans="1:12" x14ac:dyDescent="0.25">
      <c r="A52" s="3" t="s">
        <v>25</v>
      </c>
      <c r="B52" s="1">
        <v>946.17</v>
      </c>
      <c r="C52" s="1">
        <v>1447.06</v>
      </c>
      <c r="D52" s="1"/>
      <c r="E52" s="1">
        <v>616.36</v>
      </c>
      <c r="F52" s="1">
        <v>979.86999999999989</v>
      </c>
      <c r="G52" s="1"/>
      <c r="H52" s="1">
        <v>3924.22</v>
      </c>
      <c r="I52" s="1"/>
      <c r="J52" s="1"/>
      <c r="K52" s="1">
        <v>1106.1800000000003</v>
      </c>
      <c r="L52" s="1">
        <v>9019.86</v>
      </c>
    </row>
    <row r="53" spans="1:12" x14ac:dyDescent="0.25">
      <c r="A53" s="40" t="s">
        <v>37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49" t="s">
        <v>60</v>
      </c>
      <c r="B54" s="1"/>
      <c r="C54" s="1"/>
      <c r="D54" s="1"/>
      <c r="E54" s="1">
        <v>943.34</v>
      </c>
      <c r="F54" s="1"/>
      <c r="G54" s="1"/>
      <c r="H54" s="1"/>
      <c r="I54" s="1"/>
      <c r="J54" s="1"/>
      <c r="K54" s="1"/>
      <c r="L54" s="1">
        <v>943.34</v>
      </c>
    </row>
    <row r="55" spans="1:12" x14ac:dyDescent="0.25">
      <c r="A55" s="49" t="s">
        <v>71</v>
      </c>
      <c r="B55" s="1"/>
      <c r="C55" s="1">
        <v>983.74</v>
      </c>
      <c r="D55" s="1"/>
      <c r="E55" s="1"/>
      <c r="F55" s="1"/>
      <c r="G55" s="1"/>
      <c r="H55" s="1"/>
      <c r="I55" s="1"/>
      <c r="J55" s="1"/>
      <c r="K55" s="1">
        <v>-334.90999999999985</v>
      </c>
      <c r="L55" s="1">
        <v>648.83000000000015</v>
      </c>
    </row>
    <row r="56" spans="1:12" x14ac:dyDescent="0.25">
      <c r="A56" s="40" t="s">
        <v>44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49" t="s">
        <v>60</v>
      </c>
      <c r="B57" s="1"/>
      <c r="C57" s="1"/>
      <c r="D57" s="1"/>
      <c r="E57" s="1"/>
      <c r="F57" s="1"/>
      <c r="G57" s="1"/>
      <c r="H57" s="1">
        <v>1011.37</v>
      </c>
      <c r="I57" s="1"/>
      <c r="J57" s="1"/>
      <c r="K57" s="1"/>
      <c r="L57" s="1">
        <v>1011.37</v>
      </c>
    </row>
    <row r="58" spans="1:12" x14ac:dyDescent="0.25">
      <c r="A58" s="49" t="s">
        <v>70</v>
      </c>
      <c r="B58" s="1"/>
      <c r="C58" s="1"/>
      <c r="D58" s="1"/>
      <c r="E58" s="1">
        <v>-326.98</v>
      </c>
      <c r="F58" s="1"/>
      <c r="G58" s="1"/>
      <c r="H58" s="1">
        <v>1945.9199999999998</v>
      </c>
      <c r="I58" s="1"/>
      <c r="J58" s="1"/>
      <c r="K58" s="1"/>
      <c r="L58" s="1">
        <v>1618.9399999999998</v>
      </c>
    </row>
    <row r="59" spans="1:12" x14ac:dyDescent="0.25">
      <c r="A59" s="40" t="s">
        <v>38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49" t="s">
        <v>72</v>
      </c>
      <c r="B60" s="1">
        <v>946.17</v>
      </c>
      <c r="C60" s="1"/>
      <c r="D60" s="1"/>
      <c r="E60" s="1"/>
      <c r="F60" s="1"/>
      <c r="G60" s="1"/>
      <c r="H60" s="1"/>
      <c r="I60" s="1"/>
      <c r="J60" s="1"/>
      <c r="K60" s="1"/>
      <c r="L60" s="1">
        <v>946.17</v>
      </c>
    </row>
    <row r="61" spans="1:12" x14ac:dyDescent="0.25">
      <c r="A61" s="40" t="s">
        <v>45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49" t="s">
        <v>60</v>
      </c>
      <c r="B62" s="1"/>
      <c r="C62" s="1"/>
      <c r="D62" s="1"/>
      <c r="E62" s="1"/>
      <c r="F62" s="1"/>
      <c r="G62" s="1"/>
      <c r="H62" s="1"/>
      <c r="I62" s="1"/>
      <c r="J62" s="1"/>
      <c r="K62" s="1">
        <v>490.46000000000004</v>
      </c>
      <c r="L62" s="1">
        <v>490.46000000000004</v>
      </c>
    </row>
    <row r="63" spans="1:12" x14ac:dyDescent="0.25">
      <c r="A63" s="49" t="s">
        <v>72</v>
      </c>
      <c r="B63" s="1"/>
      <c r="C63" s="1"/>
      <c r="D63" s="1"/>
      <c r="E63" s="1"/>
      <c r="F63" s="1"/>
      <c r="G63" s="1"/>
      <c r="H63" s="1"/>
      <c r="I63" s="1"/>
      <c r="J63" s="1"/>
      <c r="K63" s="1">
        <v>481.72</v>
      </c>
      <c r="L63" s="1">
        <v>481.72</v>
      </c>
    </row>
    <row r="64" spans="1:12" x14ac:dyDescent="0.25">
      <c r="A64" s="40" t="s">
        <v>46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49" t="s">
        <v>63</v>
      </c>
      <c r="B65" s="1"/>
      <c r="C65" s="1"/>
      <c r="D65" s="1"/>
      <c r="E65" s="1"/>
      <c r="F65" s="1"/>
      <c r="G65" s="1"/>
      <c r="H65" s="1">
        <v>966.93</v>
      </c>
      <c r="I65" s="1"/>
      <c r="J65" s="1"/>
      <c r="K65" s="1"/>
      <c r="L65" s="1">
        <v>966.93</v>
      </c>
    </row>
    <row r="66" spans="1:12" x14ac:dyDescent="0.25">
      <c r="A66" s="40" t="s">
        <v>47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49" t="s">
        <v>71</v>
      </c>
      <c r="B67" s="1"/>
      <c r="C67" s="1"/>
      <c r="D67" s="1"/>
      <c r="E67" s="1"/>
      <c r="F67" s="1"/>
      <c r="G67" s="1"/>
      <c r="H67" s="1"/>
      <c r="I67" s="1"/>
      <c r="J67" s="1"/>
      <c r="K67" s="1">
        <v>468.91000000000008</v>
      </c>
      <c r="L67" s="1">
        <v>468.91000000000008</v>
      </c>
    </row>
    <row r="68" spans="1:12" x14ac:dyDescent="0.25">
      <c r="A68" s="40" t="s">
        <v>48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49" t="s">
        <v>70</v>
      </c>
      <c r="B69" s="1"/>
      <c r="C69" s="1"/>
      <c r="D69" s="1"/>
      <c r="E69" s="1"/>
      <c r="F69" s="1">
        <v>24.459999999999923</v>
      </c>
      <c r="G69" s="1"/>
      <c r="H69" s="1"/>
      <c r="I69" s="1"/>
      <c r="J69" s="1"/>
      <c r="K69" s="1"/>
      <c r="L69" s="1">
        <v>24.459999999999923</v>
      </c>
    </row>
    <row r="70" spans="1:12" x14ac:dyDescent="0.25">
      <c r="A70" s="40" t="s">
        <v>39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49" t="s">
        <v>72</v>
      </c>
      <c r="B71" s="1"/>
      <c r="C71" s="1"/>
      <c r="D71" s="1"/>
      <c r="E71" s="1"/>
      <c r="F71" s="1">
        <v>955.41</v>
      </c>
      <c r="G71" s="1"/>
      <c r="H71" s="1"/>
      <c r="I71" s="1"/>
      <c r="J71" s="1"/>
      <c r="K71" s="1"/>
      <c r="L71" s="1">
        <v>955.41</v>
      </c>
    </row>
    <row r="72" spans="1:12" x14ac:dyDescent="0.25">
      <c r="A72" s="40" t="s">
        <v>40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49" t="s">
        <v>71</v>
      </c>
      <c r="B73" s="1"/>
      <c r="C73" s="1">
        <v>463.31999999999994</v>
      </c>
      <c r="D73" s="1"/>
      <c r="E73" s="1"/>
      <c r="F73" s="1"/>
      <c r="G73" s="1"/>
      <c r="H73" s="1"/>
      <c r="I73" s="1"/>
      <c r="J73" s="1"/>
      <c r="K73" s="1"/>
      <c r="L73" s="1">
        <v>463.31999999999994</v>
      </c>
    </row>
    <row r="74" spans="1:12" x14ac:dyDescent="0.25">
      <c r="A74" s="3" t="s">
        <v>26</v>
      </c>
      <c r="B74" s="1">
        <v>938.39</v>
      </c>
      <c r="C74" s="1">
        <v>930</v>
      </c>
      <c r="D74" s="1">
        <v>990.38000000000011</v>
      </c>
      <c r="E74" s="1">
        <v>820.26000000000022</v>
      </c>
      <c r="F74" s="1">
        <v>787.03</v>
      </c>
      <c r="G74" s="1">
        <v>303.17000000000007</v>
      </c>
      <c r="H74" s="1">
        <v>2536.29</v>
      </c>
      <c r="I74" s="1"/>
      <c r="J74" s="1">
        <v>1730.5099999999998</v>
      </c>
      <c r="K74" s="1">
        <v>338.55999999999995</v>
      </c>
      <c r="L74" s="1">
        <v>9374.59</v>
      </c>
    </row>
    <row r="75" spans="1:12" x14ac:dyDescent="0.25">
      <c r="A75" s="40" t="s">
        <v>37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49" t="s">
        <v>72</v>
      </c>
      <c r="B76" s="1"/>
      <c r="C76" s="1"/>
      <c r="D76" s="1"/>
      <c r="E76" s="1">
        <v>-326</v>
      </c>
      <c r="F76" s="1"/>
      <c r="G76" s="1"/>
      <c r="H76" s="1"/>
      <c r="I76" s="1"/>
      <c r="J76" s="1"/>
      <c r="K76" s="1"/>
      <c r="L76" s="1">
        <v>-326</v>
      </c>
    </row>
    <row r="77" spans="1:12" x14ac:dyDescent="0.25">
      <c r="A77" s="40" t="s">
        <v>50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49" t="s">
        <v>60</v>
      </c>
      <c r="B78" s="1"/>
      <c r="C78" s="1"/>
      <c r="D78" s="1"/>
      <c r="E78" s="1"/>
      <c r="F78" s="1"/>
      <c r="G78" s="1"/>
      <c r="H78" s="1"/>
      <c r="I78" s="1"/>
      <c r="J78" s="1"/>
      <c r="K78" s="1">
        <v>929.31999999999994</v>
      </c>
      <c r="L78" s="1">
        <v>929.31999999999994</v>
      </c>
    </row>
    <row r="79" spans="1:12" x14ac:dyDescent="0.25">
      <c r="A79" s="49" t="s">
        <v>70</v>
      </c>
      <c r="B79" s="1">
        <v>938.39</v>
      </c>
      <c r="C79" s="1"/>
      <c r="D79" s="1"/>
      <c r="E79" s="1"/>
      <c r="F79" s="1"/>
      <c r="G79" s="1"/>
      <c r="H79" s="1"/>
      <c r="I79" s="1"/>
      <c r="J79" s="1"/>
      <c r="K79" s="1"/>
      <c r="L79" s="1">
        <v>938.39</v>
      </c>
    </row>
    <row r="80" spans="1:12" x14ac:dyDescent="0.25">
      <c r="A80" s="40" t="s">
        <v>46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49" t="s">
        <v>60</v>
      </c>
      <c r="B81" s="1"/>
      <c r="C81" s="1"/>
      <c r="D81" s="1"/>
      <c r="E81" s="1"/>
      <c r="F81" s="1">
        <v>359.80999999999995</v>
      </c>
      <c r="G81" s="1"/>
      <c r="H81" s="1"/>
      <c r="I81" s="1"/>
      <c r="J81" s="1"/>
      <c r="K81" s="1"/>
      <c r="L81" s="1">
        <v>359.80999999999995</v>
      </c>
    </row>
    <row r="82" spans="1:12" x14ac:dyDescent="0.25">
      <c r="A82" s="49" t="s">
        <v>70</v>
      </c>
      <c r="B82" s="1"/>
      <c r="C82" s="1"/>
      <c r="D82" s="1"/>
      <c r="E82" s="1"/>
      <c r="F82" s="1"/>
      <c r="G82" s="1"/>
      <c r="H82" s="1">
        <v>487.92999999999995</v>
      </c>
      <c r="I82" s="1"/>
      <c r="J82" s="1"/>
      <c r="K82" s="1"/>
      <c r="L82" s="1">
        <v>487.92999999999995</v>
      </c>
    </row>
    <row r="83" spans="1:12" x14ac:dyDescent="0.25">
      <c r="A83" s="49" t="s">
        <v>71</v>
      </c>
      <c r="B83" s="1"/>
      <c r="C83" s="1"/>
      <c r="D83" s="1"/>
      <c r="E83" s="1"/>
      <c r="F83" s="1"/>
      <c r="G83" s="1"/>
      <c r="H83" s="1">
        <v>1213.3799999999999</v>
      </c>
      <c r="I83" s="1"/>
      <c r="J83" s="1"/>
      <c r="K83" s="1"/>
      <c r="L83" s="1">
        <v>1213.3799999999999</v>
      </c>
    </row>
    <row r="84" spans="1:12" x14ac:dyDescent="0.25">
      <c r="A84" s="40" t="s">
        <v>47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49" t="s">
        <v>60</v>
      </c>
      <c r="B85" s="1"/>
      <c r="C85" s="1"/>
      <c r="D85" s="1"/>
      <c r="E85" s="1"/>
      <c r="F85" s="1"/>
      <c r="G85" s="1">
        <v>-523.55999999999995</v>
      </c>
      <c r="H85" s="1"/>
      <c r="I85" s="1"/>
      <c r="J85" s="1"/>
      <c r="K85" s="1"/>
      <c r="L85" s="1">
        <v>-523.55999999999995</v>
      </c>
    </row>
    <row r="86" spans="1:12" x14ac:dyDescent="0.25">
      <c r="A86" s="49" t="s">
        <v>70</v>
      </c>
      <c r="B86" s="1"/>
      <c r="C86" s="1"/>
      <c r="D86" s="1">
        <v>990.38000000000011</v>
      </c>
      <c r="E86" s="1"/>
      <c r="F86" s="1"/>
      <c r="G86" s="1"/>
      <c r="H86" s="1"/>
      <c r="I86" s="1"/>
      <c r="J86" s="1"/>
      <c r="K86" s="1">
        <v>-249.77999999999997</v>
      </c>
      <c r="L86" s="1">
        <v>740.60000000000014</v>
      </c>
    </row>
    <row r="87" spans="1:12" x14ac:dyDescent="0.25">
      <c r="A87" s="49" t="s">
        <v>71</v>
      </c>
      <c r="B87" s="1"/>
      <c r="C87" s="1"/>
      <c r="D87" s="1"/>
      <c r="E87" s="1"/>
      <c r="F87" s="1">
        <v>-346.12999999999988</v>
      </c>
      <c r="G87" s="1"/>
      <c r="H87" s="1">
        <v>-142.88</v>
      </c>
      <c r="I87" s="1"/>
      <c r="J87" s="1"/>
      <c r="K87" s="1"/>
      <c r="L87" s="1">
        <v>-489.00999999999988</v>
      </c>
    </row>
    <row r="88" spans="1:12" x14ac:dyDescent="0.25">
      <c r="A88" s="49" t="s">
        <v>72</v>
      </c>
      <c r="B88" s="1"/>
      <c r="C88" s="1"/>
      <c r="D88" s="1"/>
      <c r="E88" s="1"/>
      <c r="F88" s="1"/>
      <c r="G88" s="1">
        <v>826.73</v>
      </c>
      <c r="H88" s="1"/>
      <c r="I88" s="1"/>
      <c r="J88" s="1"/>
      <c r="K88" s="1">
        <v>-340.98</v>
      </c>
      <c r="L88" s="1">
        <v>485.75</v>
      </c>
    </row>
    <row r="89" spans="1:12" x14ac:dyDescent="0.25">
      <c r="A89" s="40" t="s">
        <v>51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49" t="s">
        <v>72</v>
      </c>
      <c r="B90" s="1"/>
      <c r="C90" s="1"/>
      <c r="D90" s="1"/>
      <c r="E90" s="1"/>
      <c r="F90" s="1"/>
      <c r="G90" s="1"/>
      <c r="H90" s="1"/>
      <c r="I90" s="1"/>
      <c r="J90" s="1">
        <v>455.06999999999994</v>
      </c>
      <c r="K90" s="1"/>
      <c r="L90" s="1">
        <v>455.06999999999994</v>
      </c>
    </row>
    <row r="91" spans="1:12" x14ac:dyDescent="0.25">
      <c r="A91" s="40" t="s">
        <v>48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49" t="s">
        <v>70</v>
      </c>
      <c r="B92" s="1"/>
      <c r="C92" s="1"/>
      <c r="D92" s="1"/>
      <c r="E92" s="1"/>
      <c r="F92" s="1"/>
      <c r="G92" s="1"/>
      <c r="H92" s="1"/>
      <c r="I92" s="1"/>
      <c r="J92" s="1">
        <v>480.28999999999996</v>
      </c>
      <c r="K92" s="1"/>
      <c r="L92" s="1">
        <v>480.28999999999996</v>
      </c>
    </row>
    <row r="93" spans="1:12" x14ac:dyDescent="0.25">
      <c r="A93" s="49" t="s">
        <v>74</v>
      </c>
      <c r="B93" s="1"/>
      <c r="C93" s="1"/>
      <c r="D93" s="1"/>
      <c r="E93" s="1"/>
      <c r="F93" s="1"/>
      <c r="G93" s="1"/>
      <c r="H93" s="1">
        <v>977.8599999999999</v>
      </c>
      <c r="I93" s="1"/>
      <c r="J93" s="1"/>
      <c r="K93" s="1"/>
      <c r="L93" s="1">
        <v>977.8599999999999</v>
      </c>
    </row>
    <row r="94" spans="1:12" x14ac:dyDescent="0.25">
      <c r="A94" s="40" t="s">
        <v>39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49" t="s">
        <v>72</v>
      </c>
      <c r="B95" s="1"/>
      <c r="C95" s="1">
        <v>930</v>
      </c>
      <c r="D95" s="1"/>
      <c r="E95" s="1"/>
      <c r="F95" s="1"/>
      <c r="G95" s="1"/>
      <c r="H95" s="1"/>
      <c r="I95" s="1"/>
      <c r="J95" s="1"/>
      <c r="K95" s="1"/>
      <c r="L95" s="1">
        <v>930</v>
      </c>
    </row>
    <row r="96" spans="1:12" x14ac:dyDescent="0.25">
      <c r="A96" s="40" t="s">
        <v>52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49" t="s">
        <v>70</v>
      </c>
      <c r="B97" s="1"/>
      <c r="C97" s="1"/>
      <c r="D97" s="1"/>
      <c r="E97" s="1">
        <v>1146.2600000000002</v>
      </c>
      <c r="F97" s="1">
        <v>773.34999999999991</v>
      </c>
      <c r="G97" s="1"/>
      <c r="H97" s="1"/>
      <c r="I97" s="1"/>
      <c r="J97" s="1"/>
      <c r="K97" s="1"/>
      <c r="L97" s="1">
        <v>1919.6100000000001</v>
      </c>
    </row>
    <row r="98" spans="1:12" x14ac:dyDescent="0.25">
      <c r="A98" s="40" t="s">
        <v>42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49" t="s">
        <v>77</v>
      </c>
      <c r="B99" s="1"/>
      <c r="C99" s="1"/>
      <c r="D99" s="1"/>
      <c r="E99" s="1"/>
      <c r="F99" s="1"/>
      <c r="G99" s="1"/>
      <c r="H99" s="1"/>
      <c r="I99" s="1"/>
      <c r="J99" s="1">
        <v>795.15</v>
      </c>
      <c r="K99" s="1"/>
      <c r="L99" s="1">
        <v>795.15</v>
      </c>
    </row>
    <row r="100" spans="1:12" x14ac:dyDescent="0.25">
      <c r="A100" s="3" t="s">
        <v>27</v>
      </c>
      <c r="B100" s="1">
        <v>-212.69999999999982</v>
      </c>
      <c r="C100" s="1">
        <v>4906.5200000000004</v>
      </c>
      <c r="D100" s="1">
        <v>778.65</v>
      </c>
      <c r="E100" s="1"/>
      <c r="F100" s="1">
        <v>630.13</v>
      </c>
      <c r="G100" s="1">
        <v>460.56000000000017</v>
      </c>
      <c r="H100" s="1">
        <v>2466.8199999999997</v>
      </c>
      <c r="I100" s="1">
        <v>2100.59</v>
      </c>
      <c r="J100" s="1">
        <v>1496.8000000000002</v>
      </c>
      <c r="K100" s="1">
        <v>831.68999999999994</v>
      </c>
      <c r="L100" s="1">
        <v>13459.060000000001</v>
      </c>
    </row>
    <row r="101" spans="1:12" x14ac:dyDescent="0.25">
      <c r="A101" s="40" t="s">
        <v>37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49" t="s">
        <v>65</v>
      </c>
      <c r="B102" s="1"/>
      <c r="C102" s="1"/>
      <c r="D102" s="1"/>
      <c r="E102" s="1"/>
      <c r="F102" s="1"/>
      <c r="G102" s="1"/>
      <c r="H102" s="1">
        <v>354.46000000000004</v>
      </c>
      <c r="I102" s="1"/>
      <c r="J102" s="1"/>
      <c r="K102" s="1"/>
      <c r="L102" s="1">
        <v>354.46000000000004</v>
      </c>
    </row>
    <row r="103" spans="1:12" x14ac:dyDescent="0.25">
      <c r="A103" s="49" t="s">
        <v>60</v>
      </c>
      <c r="B103" s="1"/>
      <c r="C103" s="1">
        <v>467.5</v>
      </c>
      <c r="D103" s="1"/>
      <c r="E103" s="1"/>
      <c r="F103" s="1"/>
      <c r="G103" s="1"/>
      <c r="H103" s="1"/>
      <c r="I103" s="1"/>
      <c r="J103" s="1"/>
      <c r="K103" s="1"/>
      <c r="L103" s="1">
        <v>467.5</v>
      </c>
    </row>
    <row r="104" spans="1:12" x14ac:dyDescent="0.25">
      <c r="A104" s="49" t="s">
        <v>72</v>
      </c>
      <c r="B104" s="1"/>
      <c r="C104" s="1">
        <v>1942.33</v>
      </c>
      <c r="D104" s="1"/>
      <c r="E104" s="1"/>
      <c r="F104" s="1"/>
      <c r="G104" s="1"/>
      <c r="H104" s="1"/>
      <c r="I104" s="1"/>
      <c r="J104" s="1"/>
      <c r="K104" s="1"/>
      <c r="L104" s="1">
        <v>1942.33</v>
      </c>
    </row>
    <row r="105" spans="1:12" x14ac:dyDescent="0.25">
      <c r="A105" s="40" t="s">
        <v>44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49" t="s">
        <v>60</v>
      </c>
      <c r="B106" s="1">
        <v>-335.90999999999985</v>
      </c>
      <c r="C106" s="1"/>
      <c r="D106" s="1"/>
      <c r="E106" s="1"/>
      <c r="F106" s="1"/>
      <c r="G106" s="1"/>
      <c r="H106" s="1"/>
      <c r="I106" s="1"/>
      <c r="J106" s="1"/>
      <c r="K106" s="1"/>
      <c r="L106" s="1">
        <v>-335.90999999999985</v>
      </c>
    </row>
    <row r="107" spans="1:12" x14ac:dyDescent="0.25">
      <c r="A107" s="40" t="s">
        <v>38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49" t="s">
        <v>72</v>
      </c>
      <c r="B108" s="1"/>
      <c r="C108" s="1"/>
      <c r="D108" s="1"/>
      <c r="E108" s="1"/>
      <c r="F108" s="1"/>
      <c r="G108" s="1">
        <v>460.56000000000017</v>
      </c>
      <c r="H108" s="1"/>
      <c r="I108" s="1"/>
      <c r="J108" s="1"/>
      <c r="K108" s="1"/>
      <c r="L108" s="1">
        <v>460.56000000000017</v>
      </c>
    </row>
    <row r="109" spans="1:12" x14ac:dyDescent="0.25">
      <c r="A109" s="40" t="s">
        <v>45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49" t="s">
        <v>70</v>
      </c>
      <c r="B110" s="1"/>
      <c r="C110" s="1">
        <v>1195.3499999999999</v>
      </c>
      <c r="D110" s="1"/>
      <c r="E110" s="1"/>
      <c r="F110" s="1"/>
      <c r="G110" s="1"/>
      <c r="H110" s="1"/>
      <c r="I110" s="1"/>
      <c r="J110" s="1"/>
      <c r="K110" s="1"/>
      <c r="L110" s="1">
        <v>1195.3499999999999</v>
      </c>
    </row>
    <row r="111" spans="1:12" x14ac:dyDescent="0.25">
      <c r="A111" s="49" t="s">
        <v>71</v>
      </c>
      <c r="B111" s="1"/>
      <c r="C111" s="1">
        <v>949</v>
      </c>
      <c r="D111" s="1"/>
      <c r="E111" s="1"/>
      <c r="F111" s="1"/>
      <c r="G111" s="1"/>
      <c r="H111" s="1"/>
      <c r="I111" s="1"/>
      <c r="J111" s="1"/>
      <c r="K111" s="1"/>
      <c r="L111" s="1">
        <v>949</v>
      </c>
    </row>
    <row r="112" spans="1:12" x14ac:dyDescent="0.25">
      <c r="A112" s="40" t="s">
        <v>46</v>
      </c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49" t="s">
        <v>70</v>
      </c>
      <c r="B113" s="1"/>
      <c r="C113" s="1"/>
      <c r="D113" s="1">
        <v>778.65</v>
      </c>
      <c r="E113" s="1"/>
      <c r="F113" s="1"/>
      <c r="G113" s="1"/>
      <c r="H113" s="1">
        <v>958.27999999999986</v>
      </c>
      <c r="I113" s="1"/>
      <c r="J113" s="1"/>
      <c r="K113" s="1"/>
      <c r="L113" s="1">
        <v>1736.9299999999998</v>
      </c>
    </row>
    <row r="114" spans="1:12" x14ac:dyDescent="0.25">
      <c r="A114" s="40" t="s">
        <v>47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49" t="s">
        <v>65</v>
      </c>
      <c r="B115" s="1"/>
      <c r="C115" s="1"/>
      <c r="D115" s="1"/>
      <c r="E115" s="1"/>
      <c r="F115" s="1">
        <v>964.03000000000009</v>
      </c>
      <c r="G115" s="1"/>
      <c r="H115" s="1"/>
      <c r="I115" s="1"/>
      <c r="J115" s="1"/>
      <c r="K115" s="1"/>
      <c r="L115" s="1">
        <v>964.03000000000009</v>
      </c>
    </row>
    <row r="116" spans="1:12" x14ac:dyDescent="0.25">
      <c r="A116" s="49" t="s">
        <v>70</v>
      </c>
      <c r="B116" s="1"/>
      <c r="C116" s="1"/>
      <c r="D116" s="1"/>
      <c r="E116" s="1"/>
      <c r="F116" s="1"/>
      <c r="G116" s="1"/>
      <c r="H116" s="1"/>
      <c r="I116" s="1"/>
      <c r="J116" s="1">
        <v>347.11</v>
      </c>
      <c r="K116" s="1"/>
      <c r="L116" s="1">
        <v>347.11</v>
      </c>
    </row>
    <row r="117" spans="1:12" x14ac:dyDescent="0.25">
      <c r="A117" s="49" t="s">
        <v>71</v>
      </c>
      <c r="B117" s="1"/>
      <c r="C117" s="1"/>
      <c r="D117" s="1"/>
      <c r="E117" s="1"/>
      <c r="F117" s="1"/>
      <c r="G117" s="1"/>
      <c r="H117" s="1">
        <v>370.75000000000011</v>
      </c>
      <c r="I117" s="1"/>
      <c r="J117" s="1">
        <v>1149.69</v>
      </c>
      <c r="K117" s="1"/>
      <c r="L117" s="1">
        <v>1520.44</v>
      </c>
    </row>
    <row r="118" spans="1:12" x14ac:dyDescent="0.25">
      <c r="A118" s="40" t="s">
        <v>57</v>
      </c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5">
      <c r="A119" s="49" t="s">
        <v>60</v>
      </c>
      <c r="B119" s="1">
        <v>-351.35000000000014</v>
      </c>
      <c r="C119" s="1"/>
      <c r="D119" s="1"/>
      <c r="E119" s="1"/>
      <c r="F119" s="1"/>
      <c r="G119" s="1"/>
      <c r="H119" s="1"/>
      <c r="I119" s="1"/>
      <c r="J119" s="1"/>
      <c r="K119" s="1"/>
      <c r="L119" s="1">
        <v>-351.35000000000014</v>
      </c>
    </row>
    <row r="120" spans="1:12" x14ac:dyDescent="0.25">
      <c r="A120" s="49" t="s">
        <v>71</v>
      </c>
      <c r="B120" s="1"/>
      <c r="C120" s="1"/>
      <c r="D120" s="1"/>
      <c r="E120" s="1"/>
      <c r="F120" s="1"/>
      <c r="G120" s="1"/>
      <c r="H120" s="1"/>
      <c r="I120" s="1"/>
      <c r="J120" s="1"/>
      <c r="K120" s="1">
        <v>831.68999999999994</v>
      </c>
      <c r="L120" s="1">
        <v>831.68999999999994</v>
      </c>
    </row>
    <row r="121" spans="1:12" x14ac:dyDescent="0.25">
      <c r="A121" s="40" t="s">
        <v>48</v>
      </c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5">
      <c r="A122" s="49" t="s">
        <v>64</v>
      </c>
      <c r="B122" s="1"/>
      <c r="C122" s="1"/>
      <c r="D122" s="1"/>
      <c r="E122" s="1"/>
      <c r="F122" s="1"/>
      <c r="G122" s="1"/>
      <c r="H122" s="1">
        <v>783.32999999999993</v>
      </c>
      <c r="I122" s="1"/>
      <c r="J122" s="1"/>
      <c r="K122" s="1"/>
      <c r="L122" s="1">
        <v>783.32999999999993</v>
      </c>
    </row>
    <row r="123" spans="1:12" x14ac:dyDescent="0.25">
      <c r="A123" s="49" t="s">
        <v>70</v>
      </c>
      <c r="B123" s="1">
        <v>474.56000000000017</v>
      </c>
      <c r="C123" s="1"/>
      <c r="D123" s="1"/>
      <c r="E123" s="1"/>
      <c r="F123" s="1"/>
      <c r="G123" s="1"/>
      <c r="H123" s="1"/>
      <c r="I123" s="1"/>
      <c r="J123" s="1"/>
      <c r="K123" s="1"/>
      <c r="L123" s="1">
        <v>474.56000000000017</v>
      </c>
    </row>
    <row r="124" spans="1:12" x14ac:dyDescent="0.25">
      <c r="A124" s="40" t="s">
        <v>39</v>
      </c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5">
      <c r="A125" s="49" t="s">
        <v>71</v>
      </c>
      <c r="B125" s="1"/>
      <c r="C125" s="1"/>
      <c r="D125" s="1"/>
      <c r="E125" s="1"/>
      <c r="F125" s="1"/>
      <c r="G125" s="1"/>
      <c r="H125" s="1"/>
      <c r="I125" s="1">
        <v>1160.0700000000002</v>
      </c>
      <c r="J125" s="1"/>
      <c r="K125" s="1"/>
      <c r="L125" s="1">
        <v>1160.0700000000002</v>
      </c>
    </row>
    <row r="126" spans="1:12" x14ac:dyDescent="0.25">
      <c r="A126" s="40" t="s">
        <v>40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49" t="s">
        <v>71</v>
      </c>
      <c r="B127" s="1"/>
      <c r="C127" s="1"/>
      <c r="D127" s="1"/>
      <c r="E127" s="1"/>
      <c r="F127" s="1"/>
      <c r="G127" s="1"/>
      <c r="H127" s="1"/>
      <c r="I127" s="1">
        <v>940.51999999999987</v>
      </c>
      <c r="J127" s="1"/>
      <c r="K127" s="1"/>
      <c r="L127" s="1">
        <v>940.51999999999987</v>
      </c>
    </row>
    <row r="128" spans="1:12" x14ac:dyDescent="0.25">
      <c r="A128" s="40" t="s">
        <v>41</v>
      </c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5">
      <c r="A129" s="49" t="s">
        <v>71</v>
      </c>
      <c r="B129" s="1"/>
      <c r="C129" s="1">
        <v>352.34000000000003</v>
      </c>
      <c r="D129" s="1"/>
      <c r="E129" s="1"/>
      <c r="F129" s="1"/>
      <c r="G129" s="1"/>
      <c r="H129" s="1"/>
      <c r="I129" s="1"/>
      <c r="J129" s="1"/>
      <c r="K129" s="1"/>
      <c r="L129" s="1">
        <v>352.34000000000003</v>
      </c>
    </row>
    <row r="130" spans="1:12" x14ac:dyDescent="0.25">
      <c r="A130" s="40" t="s">
        <v>42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5">
      <c r="A131" s="49" t="s">
        <v>70</v>
      </c>
      <c r="B131" s="1"/>
      <c r="C131" s="1"/>
      <c r="D131" s="1"/>
      <c r="E131" s="1"/>
      <c r="F131" s="1">
        <v>-333.90000000000009</v>
      </c>
      <c r="G131" s="1"/>
      <c r="H131" s="1"/>
      <c r="I131" s="1"/>
      <c r="J131" s="1"/>
      <c r="K131" s="1"/>
      <c r="L131" s="1">
        <v>-333.90000000000009</v>
      </c>
    </row>
    <row r="132" spans="1:12" x14ac:dyDescent="0.25">
      <c r="A132" s="3" t="s">
        <v>28</v>
      </c>
      <c r="B132" s="1">
        <v>349.18999999999994</v>
      </c>
      <c r="C132" s="1">
        <v>2612.62</v>
      </c>
      <c r="D132" s="1">
        <v>2348.2000000000003</v>
      </c>
      <c r="E132" s="1">
        <v>932.25999999999976</v>
      </c>
      <c r="F132" s="1">
        <v>2408.6999999999998</v>
      </c>
      <c r="G132" s="1">
        <v>960.44</v>
      </c>
      <c r="H132" s="1">
        <v>2937.75</v>
      </c>
      <c r="I132" s="1">
        <v>969.82999999999993</v>
      </c>
      <c r="J132" s="1">
        <v>1599.92</v>
      </c>
      <c r="K132" s="1">
        <v>3433.2</v>
      </c>
      <c r="L132" s="1">
        <v>18552.110000000004</v>
      </c>
    </row>
    <row r="133" spans="1:12" x14ac:dyDescent="0.25">
      <c r="A133" s="40" t="s">
        <v>37</v>
      </c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5">
      <c r="A134" s="49" t="s">
        <v>70</v>
      </c>
      <c r="B134" s="1"/>
      <c r="C134" s="1">
        <v>-330.92000000000007</v>
      </c>
      <c r="D134" s="1"/>
      <c r="E134" s="1"/>
      <c r="F134" s="1"/>
      <c r="G134" s="1"/>
      <c r="H134" s="1">
        <v>934.90000000000009</v>
      </c>
      <c r="I134" s="1"/>
      <c r="J134" s="1"/>
      <c r="K134" s="1"/>
      <c r="L134" s="1">
        <v>603.98</v>
      </c>
    </row>
    <row r="135" spans="1:12" x14ac:dyDescent="0.25">
      <c r="A135" s="40" t="s">
        <v>44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5">
      <c r="A136" s="49" t="s">
        <v>60</v>
      </c>
      <c r="B136" s="1"/>
      <c r="C136" s="1"/>
      <c r="D136" s="1"/>
      <c r="E136" s="1"/>
      <c r="F136" s="1"/>
      <c r="G136" s="1"/>
      <c r="H136" s="1">
        <v>-339.96000000000004</v>
      </c>
      <c r="I136" s="1"/>
      <c r="J136" s="1"/>
      <c r="K136" s="1"/>
      <c r="L136" s="1">
        <v>-339.96000000000004</v>
      </c>
    </row>
    <row r="137" spans="1:12" x14ac:dyDescent="0.25">
      <c r="A137" s="49" t="s">
        <v>72</v>
      </c>
      <c r="B137" s="1"/>
      <c r="C137" s="1"/>
      <c r="D137" s="1"/>
      <c r="E137" s="1"/>
      <c r="F137" s="1"/>
      <c r="G137" s="1"/>
      <c r="H137" s="1">
        <v>1002.3199999999999</v>
      </c>
      <c r="I137" s="1"/>
      <c r="J137" s="1"/>
      <c r="K137" s="1"/>
      <c r="L137" s="1">
        <v>1002.3199999999999</v>
      </c>
    </row>
    <row r="138" spans="1:12" x14ac:dyDescent="0.25">
      <c r="A138" s="49" t="s">
        <v>76</v>
      </c>
      <c r="B138" s="1"/>
      <c r="C138" s="1">
        <v>974.93999999999994</v>
      </c>
      <c r="D138" s="1"/>
      <c r="E138" s="1"/>
      <c r="F138" s="1"/>
      <c r="G138" s="1"/>
      <c r="H138" s="1"/>
      <c r="I138" s="1"/>
      <c r="J138" s="1"/>
      <c r="K138" s="1"/>
      <c r="L138" s="1">
        <v>974.93999999999994</v>
      </c>
    </row>
    <row r="139" spans="1:12" x14ac:dyDescent="0.25">
      <c r="A139" s="40" t="s">
        <v>38</v>
      </c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5">
      <c r="A140" s="49" t="s">
        <v>70</v>
      </c>
      <c r="B140" s="1"/>
      <c r="C140" s="1"/>
      <c r="D140" s="1"/>
      <c r="E140" s="1"/>
      <c r="F140" s="1"/>
      <c r="G140" s="1"/>
      <c r="H140" s="1"/>
      <c r="I140" s="1"/>
      <c r="J140" s="1"/>
      <c r="K140" s="1">
        <v>944.02999999999986</v>
      </c>
      <c r="L140" s="1">
        <v>944.02999999999986</v>
      </c>
    </row>
    <row r="141" spans="1:12" x14ac:dyDescent="0.25">
      <c r="A141" s="40" t="s">
        <v>45</v>
      </c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5">
      <c r="A142" s="49" t="s">
        <v>60</v>
      </c>
      <c r="B142" s="1"/>
      <c r="C142" s="1"/>
      <c r="D142" s="1"/>
      <c r="E142" s="1">
        <v>461.93999999999983</v>
      </c>
      <c r="F142" s="1"/>
      <c r="G142" s="1"/>
      <c r="H142" s="1"/>
      <c r="I142" s="1"/>
      <c r="J142" s="1">
        <v>807.15000000000009</v>
      </c>
      <c r="K142" s="1"/>
      <c r="L142" s="1">
        <v>1269.0899999999999</v>
      </c>
    </row>
    <row r="143" spans="1:12" x14ac:dyDescent="0.25">
      <c r="A143" s="49" t="s">
        <v>71</v>
      </c>
      <c r="B143" s="1"/>
      <c r="C143" s="1">
        <v>811.99999999999989</v>
      </c>
      <c r="D143" s="1"/>
      <c r="E143" s="1"/>
      <c r="F143" s="1"/>
      <c r="G143" s="1">
        <v>960.44</v>
      </c>
      <c r="H143" s="1"/>
      <c r="I143" s="1"/>
      <c r="J143" s="1"/>
      <c r="K143" s="1"/>
      <c r="L143" s="1">
        <v>1772.44</v>
      </c>
    </row>
    <row r="144" spans="1:12" x14ac:dyDescent="0.25">
      <c r="A144" s="49" t="s">
        <v>72</v>
      </c>
      <c r="B144" s="1"/>
      <c r="C144" s="1"/>
      <c r="D144" s="1"/>
      <c r="E144" s="1"/>
      <c r="F144" s="1"/>
      <c r="G144" s="1"/>
      <c r="H144" s="1"/>
      <c r="I144" s="1"/>
      <c r="J144" s="1"/>
      <c r="K144" s="1">
        <v>486.06999999999994</v>
      </c>
      <c r="L144" s="1">
        <v>486.06999999999994</v>
      </c>
    </row>
    <row r="145" spans="1:12" x14ac:dyDescent="0.25">
      <c r="A145" s="40" t="s">
        <v>46</v>
      </c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5">
      <c r="A146" s="49" t="s">
        <v>61</v>
      </c>
      <c r="B146" s="1"/>
      <c r="C146" s="1"/>
      <c r="D146" s="1"/>
      <c r="E146" s="1"/>
      <c r="F146" s="1"/>
      <c r="G146" s="1"/>
      <c r="H146" s="1"/>
      <c r="I146" s="1">
        <v>969.82999999999993</v>
      </c>
      <c r="J146" s="1"/>
      <c r="K146" s="1"/>
      <c r="L146" s="1">
        <v>969.82999999999993</v>
      </c>
    </row>
    <row r="147" spans="1:12" x14ac:dyDescent="0.25">
      <c r="A147" s="49" t="s">
        <v>64</v>
      </c>
      <c r="B147" s="1"/>
      <c r="C147" s="1"/>
      <c r="D147" s="1"/>
      <c r="E147" s="1"/>
      <c r="F147" s="1"/>
      <c r="G147" s="1"/>
      <c r="H147" s="1">
        <v>1224.3399999999999</v>
      </c>
      <c r="I147" s="1"/>
      <c r="J147" s="1"/>
      <c r="K147" s="1"/>
      <c r="L147" s="1">
        <v>1224.3399999999999</v>
      </c>
    </row>
    <row r="148" spans="1:12" x14ac:dyDescent="0.25">
      <c r="A148" s="49" t="s">
        <v>60</v>
      </c>
      <c r="B148" s="1"/>
      <c r="C148" s="1"/>
      <c r="D148" s="1"/>
      <c r="E148" s="1"/>
      <c r="F148" s="1"/>
      <c r="G148" s="1"/>
      <c r="H148" s="1">
        <v>459.18000000000006</v>
      </c>
      <c r="I148" s="1"/>
      <c r="J148" s="1"/>
      <c r="K148" s="1"/>
      <c r="L148" s="1">
        <v>459.18000000000006</v>
      </c>
    </row>
    <row r="149" spans="1:12" x14ac:dyDescent="0.25">
      <c r="A149" s="49" t="s">
        <v>70</v>
      </c>
      <c r="B149" s="1"/>
      <c r="C149" s="1"/>
      <c r="D149" s="1">
        <v>1163.5500000000002</v>
      </c>
      <c r="E149" s="1"/>
      <c r="F149" s="1"/>
      <c r="G149" s="1"/>
      <c r="H149" s="1"/>
      <c r="I149" s="1"/>
      <c r="J149" s="1"/>
      <c r="K149" s="1"/>
      <c r="L149" s="1">
        <v>1163.5500000000002</v>
      </c>
    </row>
    <row r="150" spans="1:12" x14ac:dyDescent="0.25">
      <c r="A150" s="49" t="s">
        <v>71</v>
      </c>
      <c r="B150" s="1"/>
      <c r="C150" s="1"/>
      <c r="D150" s="1"/>
      <c r="E150" s="1"/>
      <c r="F150" s="1">
        <v>1209.7599999999998</v>
      </c>
      <c r="G150" s="1"/>
      <c r="H150" s="1"/>
      <c r="I150" s="1"/>
      <c r="J150" s="1"/>
      <c r="K150" s="1"/>
      <c r="L150" s="1">
        <v>1209.7599999999998</v>
      </c>
    </row>
    <row r="151" spans="1:12" x14ac:dyDescent="0.25">
      <c r="A151" s="49" t="s">
        <v>76</v>
      </c>
      <c r="B151" s="1"/>
      <c r="C151" s="1"/>
      <c r="D151" s="1"/>
      <c r="E151" s="1"/>
      <c r="F151" s="1"/>
      <c r="G151" s="1"/>
      <c r="H151" s="1"/>
      <c r="I151" s="1"/>
      <c r="J151" s="1"/>
      <c r="K151" s="1">
        <v>361.97</v>
      </c>
      <c r="L151" s="1">
        <v>361.97</v>
      </c>
    </row>
    <row r="152" spans="1:12" x14ac:dyDescent="0.25">
      <c r="A152" s="40" t="s">
        <v>47</v>
      </c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5">
      <c r="A153" s="49" t="s">
        <v>60</v>
      </c>
      <c r="B153" s="1"/>
      <c r="C153" s="1"/>
      <c r="D153" s="1"/>
      <c r="E153" s="1"/>
      <c r="F153" s="1"/>
      <c r="G153" s="1"/>
      <c r="H153" s="1"/>
      <c r="I153" s="1"/>
      <c r="J153" s="1">
        <v>792.76999999999987</v>
      </c>
      <c r="K153" s="1"/>
      <c r="L153" s="1">
        <v>792.76999999999987</v>
      </c>
    </row>
    <row r="154" spans="1:12" x14ac:dyDescent="0.25">
      <c r="A154" s="49" t="s">
        <v>70</v>
      </c>
      <c r="B154" s="1"/>
      <c r="C154" s="1">
        <v>1156.5999999999999</v>
      </c>
      <c r="D154" s="1"/>
      <c r="E154" s="1">
        <v>470.31999999999994</v>
      </c>
      <c r="F154" s="1"/>
      <c r="G154" s="1"/>
      <c r="H154" s="1"/>
      <c r="I154" s="1"/>
      <c r="J154" s="1"/>
      <c r="K154" s="1">
        <v>824.25</v>
      </c>
      <c r="L154" s="1">
        <v>2451.17</v>
      </c>
    </row>
    <row r="155" spans="1:12" x14ac:dyDescent="0.25">
      <c r="A155" s="49" t="s">
        <v>71</v>
      </c>
      <c r="B155" s="1"/>
      <c r="C155" s="1"/>
      <c r="D155" s="1"/>
      <c r="E155" s="1"/>
      <c r="F155" s="1"/>
      <c r="G155" s="1"/>
      <c r="H155" s="1">
        <v>-343.03</v>
      </c>
      <c r="I155" s="1"/>
      <c r="J155" s="1"/>
      <c r="K155" s="1"/>
      <c r="L155" s="1">
        <v>-343.03</v>
      </c>
    </row>
    <row r="156" spans="1:12" x14ac:dyDescent="0.25">
      <c r="A156" s="49" t="s">
        <v>72</v>
      </c>
      <c r="B156" s="1"/>
      <c r="C156" s="1"/>
      <c r="D156" s="1"/>
      <c r="E156" s="1"/>
      <c r="F156" s="1">
        <v>1198.94</v>
      </c>
      <c r="G156" s="1"/>
      <c r="H156" s="1"/>
      <c r="I156" s="1"/>
      <c r="J156" s="1"/>
      <c r="K156" s="1"/>
      <c r="L156" s="1">
        <v>1198.94</v>
      </c>
    </row>
    <row r="157" spans="1:12" x14ac:dyDescent="0.25">
      <c r="A157" s="40" t="s">
        <v>48</v>
      </c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49" t="s">
        <v>60</v>
      </c>
      <c r="B158" s="1">
        <v>349.18999999999994</v>
      </c>
      <c r="C158" s="1"/>
      <c r="D158" s="1"/>
      <c r="E158" s="1"/>
      <c r="F158" s="1"/>
      <c r="G158" s="1"/>
      <c r="H158" s="1"/>
      <c r="I158" s="1"/>
      <c r="J158" s="1"/>
      <c r="K158" s="1"/>
      <c r="L158" s="1">
        <v>349.18999999999994</v>
      </c>
    </row>
    <row r="159" spans="1:12" x14ac:dyDescent="0.25">
      <c r="A159" s="49" t="s">
        <v>71</v>
      </c>
      <c r="B159" s="1"/>
      <c r="C159" s="1"/>
      <c r="D159" s="1"/>
      <c r="E159" s="1"/>
      <c r="F159" s="1"/>
      <c r="G159" s="1"/>
      <c r="H159" s="1"/>
      <c r="I159" s="1"/>
      <c r="J159" s="1"/>
      <c r="K159" s="1">
        <v>816.88</v>
      </c>
      <c r="L159" s="1">
        <v>816.88</v>
      </c>
    </row>
    <row r="160" spans="1:12" x14ac:dyDescent="0.25">
      <c r="A160" s="49" t="s">
        <v>72</v>
      </c>
      <c r="B160" s="1"/>
      <c r="C160" s="1"/>
      <c r="D160" s="1">
        <v>1184.6500000000001</v>
      </c>
      <c r="E160" s="1"/>
      <c r="F160" s="1"/>
      <c r="G160" s="1"/>
      <c r="H160" s="1"/>
      <c r="I160" s="1"/>
      <c r="J160" s="1"/>
      <c r="K160" s="1"/>
      <c r="L160" s="1">
        <v>1184.6500000000001</v>
      </c>
    </row>
    <row r="161" spans="1:12" x14ac:dyDescent="0.25">
      <c r="A161" s="3" t="s">
        <v>29</v>
      </c>
      <c r="B161" s="1">
        <v>138.07999999999993</v>
      </c>
      <c r="C161" s="1">
        <v>3554.17</v>
      </c>
      <c r="D161" s="1">
        <v>776.32</v>
      </c>
      <c r="E161" s="1">
        <v>2748.3500000000004</v>
      </c>
      <c r="F161" s="1">
        <v>19.270000000000095</v>
      </c>
      <c r="G161" s="1">
        <v>841.72</v>
      </c>
      <c r="H161" s="1">
        <v>7701.8899999999994</v>
      </c>
      <c r="I161" s="1"/>
      <c r="J161" s="1">
        <v>475.99</v>
      </c>
      <c r="K161" s="1">
        <v>3122.1899999999996</v>
      </c>
      <c r="L161" s="1">
        <v>19377.98</v>
      </c>
    </row>
    <row r="162" spans="1:12" x14ac:dyDescent="0.25">
      <c r="A162" s="40" t="s">
        <v>37</v>
      </c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5">
      <c r="A163" s="49" t="s">
        <v>61</v>
      </c>
      <c r="B163" s="1"/>
      <c r="C163" s="1"/>
      <c r="D163" s="1"/>
      <c r="E163" s="1"/>
      <c r="F163" s="1"/>
      <c r="G163" s="1"/>
      <c r="H163" s="1"/>
      <c r="I163" s="1"/>
      <c r="J163" s="1"/>
      <c r="K163" s="1">
        <v>358.7399999999999</v>
      </c>
      <c r="L163" s="1">
        <v>358.7399999999999</v>
      </c>
    </row>
    <row r="164" spans="1:12" x14ac:dyDescent="0.25">
      <c r="A164" s="49" t="s">
        <v>64</v>
      </c>
      <c r="B164" s="1"/>
      <c r="C164" s="1">
        <v>966.21999999999991</v>
      </c>
      <c r="D164" s="1"/>
      <c r="E164" s="1"/>
      <c r="F164" s="1"/>
      <c r="G164" s="1"/>
      <c r="H164" s="1"/>
      <c r="I164" s="1"/>
      <c r="J164" s="1"/>
      <c r="K164" s="1"/>
      <c r="L164" s="1">
        <v>966.21999999999991</v>
      </c>
    </row>
    <row r="165" spans="1:12" x14ac:dyDescent="0.25">
      <c r="A165" s="49" t="s">
        <v>71</v>
      </c>
      <c r="B165" s="1"/>
      <c r="C165" s="1">
        <v>-661.84000000000015</v>
      </c>
      <c r="D165" s="1"/>
      <c r="E165" s="1"/>
      <c r="F165" s="1"/>
      <c r="G165" s="1"/>
      <c r="H165" s="1"/>
      <c r="I165" s="1"/>
      <c r="J165" s="1"/>
      <c r="K165" s="1">
        <v>473.13999999999987</v>
      </c>
      <c r="L165" s="1">
        <v>-188.70000000000027</v>
      </c>
    </row>
    <row r="166" spans="1:12" x14ac:dyDescent="0.25">
      <c r="A166" s="49" t="s">
        <v>72</v>
      </c>
      <c r="B166" s="1">
        <v>-345.09000000000015</v>
      </c>
      <c r="C166" s="1"/>
      <c r="D166" s="1"/>
      <c r="E166" s="1"/>
      <c r="F166" s="1"/>
      <c r="G166" s="1"/>
      <c r="H166" s="1"/>
      <c r="I166" s="1"/>
      <c r="J166" s="1"/>
      <c r="K166" s="1"/>
      <c r="L166" s="1">
        <v>-345.09000000000015</v>
      </c>
    </row>
    <row r="167" spans="1:12" x14ac:dyDescent="0.25">
      <c r="A167" s="49" t="s">
        <v>75</v>
      </c>
      <c r="B167" s="1"/>
      <c r="C167" s="1"/>
      <c r="D167" s="1"/>
      <c r="E167" s="1"/>
      <c r="F167" s="1"/>
      <c r="G167" s="1"/>
      <c r="H167" s="1">
        <v>975.65</v>
      </c>
      <c r="I167" s="1"/>
      <c r="J167" s="1"/>
      <c r="K167" s="1"/>
      <c r="L167" s="1">
        <v>975.65</v>
      </c>
    </row>
    <row r="168" spans="1:12" x14ac:dyDescent="0.25">
      <c r="A168" s="40" t="s">
        <v>44</v>
      </c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5">
      <c r="A169" s="49" t="s">
        <v>60</v>
      </c>
      <c r="B169" s="1"/>
      <c r="C169" s="1"/>
      <c r="D169" s="1"/>
      <c r="E169" s="1"/>
      <c r="F169" s="1"/>
      <c r="G169" s="1"/>
      <c r="H169" s="1">
        <v>932.10000000000014</v>
      </c>
      <c r="I169" s="1"/>
      <c r="J169" s="1"/>
      <c r="K169" s="1"/>
      <c r="L169" s="1">
        <v>932.10000000000014</v>
      </c>
    </row>
    <row r="170" spans="1:12" x14ac:dyDescent="0.25">
      <c r="A170" s="49" t="s">
        <v>70</v>
      </c>
      <c r="B170" s="1"/>
      <c r="C170" s="1"/>
      <c r="D170" s="1"/>
      <c r="E170" s="1"/>
      <c r="F170" s="1"/>
      <c r="G170" s="1"/>
      <c r="H170" s="1">
        <v>1191.77</v>
      </c>
      <c r="I170" s="1"/>
      <c r="J170" s="1"/>
      <c r="K170" s="1"/>
      <c r="L170" s="1">
        <v>1191.77</v>
      </c>
    </row>
    <row r="171" spans="1:12" x14ac:dyDescent="0.25">
      <c r="A171" s="49" t="s">
        <v>72</v>
      </c>
      <c r="B171" s="1"/>
      <c r="C171" s="1"/>
      <c r="D171" s="1"/>
      <c r="E171" s="1">
        <v>466.11000000000013</v>
      </c>
      <c r="F171" s="1"/>
      <c r="G171" s="1"/>
      <c r="H171" s="1"/>
      <c r="I171" s="1"/>
      <c r="J171" s="1"/>
      <c r="K171" s="1"/>
      <c r="L171" s="1">
        <v>466.11000000000013</v>
      </c>
    </row>
    <row r="172" spans="1:12" x14ac:dyDescent="0.25">
      <c r="A172" s="40" t="s">
        <v>38</v>
      </c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x14ac:dyDescent="0.25">
      <c r="A173" s="49" t="s">
        <v>72</v>
      </c>
      <c r="B173" s="1"/>
      <c r="C173" s="1"/>
      <c r="D173" s="1"/>
      <c r="E173" s="1"/>
      <c r="F173" s="1"/>
      <c r="G173" s="1"/>
      <c r="H173" s="1"/>
      <c r="I173" s="1"/>
      <c r="J173" s="1"/>
      <c r="K173" s="1">
        <v>921</v>
      </c>
      <c r="L173" s="1">
        <v>921</v>
      </c>
    </row>
    <row r="174" spans="1:12" x14ac:dyDescent="0.25">
      <c r="A174" s="40" t="s">
        <v>56</v>
      </c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x14ac:dyDescent="0.25">
      <c r="A175" s="49" t="s">
        <v>70</v>
      </c>
      <c r="B175" s="1">
        <v>483.17000000000007</v>
      </c>
      <c r="C175" s="1">
        <v>1217.03</v>
      </c>
      <c r="D175" s="1"/>
      <c r="E175" s="1"/>
      <c r="F175" s="1">
        <v>-349.26</v>
      </c>
      <c r="G175" s="1"/>
      <c r="H175" s="1">
        <v>829.20999999999992</v>
      </c>
      <c r="I175" s="1"/>
      <c r="J175" s="1"/>
      <c r="K175" s="1"/>
      <c r="L175" s="1">
        <v>2180.15</v>
      </c>
    </row>
    <row r="176" spans="1:12" x14ac:dyDescent="0.25">
      <c r="A176" s="49" t="s">
        <v>71</v>
      </c>
      <c r="B176" s="1"/>
      <c r="C176" s="1"/>
      <c r="D176" s="1"/>
      <c r="E176" s="1"/>
      <c r="F176" s="1"/>
      <c r="G176" s="1"/>
      <c r="H176" s="1">
        <v>986.68999999999994</v>
      </c>
      <c r="I176" s="1"/>
      <c r="J176" s="1"/>
      <c r="K176" s="1"/>
      <c r="L176" s="1">
        <v>986.68999999999994</v>
      </c>
    </row>
    <row r="177" spans="1:12" x14ac:dyDescent="0.25">
      <c r="A177" s="49" t="s">
        <v>72</v>
      </c>
      <c r="B177" s="1"/>
      <c r="C177" s="1"/>
      <c r="D177" s="1"/>
      <c r="E177" s="1"/>
      <c r="F177" s="1"/>
      <c r="G177" s="1"/>
      <c r="H177" s="1"/>
      <c r="I177" s="1"/>
      <c r="J177" s="1"/>
      <c r="K177" s="1">
        <v>996.32999999999993</v>
      </c>
      <c r="L177" s="1">
        <v>996.32999999999993</v>
      </c>
    </row>
    <row r="178" spans="1:12" x14ac:dyDescent="0.25">
      <c r="A178" s="40" t="s">
        <v>46</v>
      </c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x14ac:dyDescent="0.25">
      <c r="A179" s="49" t="s">
        <v>61</v>
      </c>
      <c r="B179" s="1"/>
      <c r="C179" s="1"/>
      <c r="D179" s="1"/>
      <c r="E179" s="1"/>
      <c r="F179" s="1"/>
      <c r="G179" s="1"/>
      <c r="H179" s="1">
        <v>1235.4000000000001</v>
      </c>
      <c r="I179" s="1"/>
      <c r="J179" s="1"/>
      <c r="K179" s="1"/>
      <c r="L179" s="1">
        <v>1235.4000000000001</v>
      </c>
    </row>
    <row r="180" spans="1:12" x14ac:dyDescent="0.25">
      <c r="A180" s="49" t="s">
        <v>71</v>
      </c>
      <c r="B180" s="1"/>
      <c r="C180" s="1"/>
      <c r="D180" s="1"/>
      <c r="E180" s="1"/>
      <c r="F180" s="1"/>
      <c r="G180" s="1"/>
      <c r="H180" s="1"/>
      <c r="I180" s="1"/>
      <c r="J180" s="1">
        <v>475.99</v>
      </c>
      <c r="K180" s="1"/>
      <c r="L180" s="1">
        <v>475.99</v>
      </c>
    </row>
    <row r="181" spans="1:12" x14ac:dyDescent="0.25">
      <c r="A181" s="49" t="s">
        <v>72</v>
      </c>
      <c r="B181" s="1"/>
      <c r="C181" s="1"/>
      <c r="D181" s="1"/>
      <c r="E181" s="1"/>
      <c r="F181" s="1"/>
      <c r="G181" s="1"/>
      <c r="H181" s="1">
        <v>836.68999999999994</v>
      </c>
      <c r="I181" s="1"/>
      <c r="J181" s="1"/>
      <c r="K181" s="1"/>
      <c r="L181" s="1">
        <v>836.68999999999994</v>
      </c>
    </row>
    <row r="182" spans="1:12" x14ac:dyDescent="0.25">
      <c r="A182" s="40" t="s">
        <v>47</v>
      </c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5">
      <c r="A183" s="49" t="s">
        <v>63</v>
      </c>
      <c r="B183" s="1"/>
      <c r="C183" s="1">
        <v>1228.02</v>
      </c>
      <c r="D183" s="1"/>
      <c r="E183" s="1"/>
      <c r="F183" s="1"/>
      <c r="G183" s="1"/>
      <c r="H183" s="1"/>
      <c r="I183" s="1"/>
      <c r="J183" s="1"/>
      <c r="K183" s="1"/>
      <c r="L183" s="1">
        <v>1228.02</v>
      </c>
    </row>
    <row r="184" spans="1:12" x14ac:dyDescent="0.25">
      <c r="A184" s="49" t="s">
        <v>60</v>
      </c>
      <c r="B184" s="1"/>
      <c r="C184" s="1"/>
      <c r="D184" s="1"/>
      <c r="E184" s="1"/>
      <c r="F184" s="1"/>
      <c r="G184" s="1">
        <v>841.72</v>
      </c>
      <c r="H184" s="1"/>
      <c r="I184" s="1"/>
      <c r="J184" s="1"/>
      <c r="K184" s="1"/>
      <c r="L184" s="1">
        <v>841.72</v>
      </c>
    </row>
    <row r="185" spans="1:12" x14ac:dyDescent="0.25">
      <c r="A185" s="49" t="s">
        <v>72</v>
      </c>
      <c r="B185" s="1"/>
      <c r="C185" s="1"/>
      <c r="D185" s="1"/>
      <c r="E185" s="1"/>
      <c r="F185" s="1"/>
      <c r="G185" s="1"/>
      <c r="H185" s="1"/>
      <c r="I185" s="1"/>
      <c r="J185" s="1"/>
      <c r="K185" s="1">
        <v>372.98</v>
      </c>
      <c r="L185" s="1">
        <v>372.98</v>
      </c>
    </row>
    <row r="186" spans="1:12" x14ac:dyDescent="0.25">
      <c r="A186" s="49" t="s">
        <v>73</v>
      </c>
      <c r="B186" s="1"/>
      <c r="C186" s="1">
        <v>804.74</v>
      </c>
      <c r="D186" s="1"/>
      <c r="E186" s="1"/>
      <c r="F186" s="1"/>
      <c r="G186" s="1"/>
      <c r="H186" s="1"/>
      <c r="I186" s="1"/>
      <c r="J186" s="1"/>
      <c r="K186" s="1"/>
      <c r="L186" s="1">
        <v>804.74</v>
      </c>
    </row>
    <row r="187" spans="1:12" x14ac:dyDescent="0.25">
      <c r="A187" s="49" t="s">
        <v>74</v>
      </c>
      <c r="B187" s="1"/>
      <c r="C187" s="1"/>
      <c r="D187" s="1"/>
      <c r="E187" s="1"/>
      <c r="F187" s="1"/>
      <c r="G187" s="1"/>
      <c r="H187" s="1">
        <v>364.1400000000001</v>
      </c>
      <c r="I187" s="1"/>
      <c r="J187" s="1"/>
      <c r="K187" s="1"/>
      <c r="L187" s="1">
        <v>364.1400000000001</v>
      </c>
    </row>
    <row r="188" spans="1:12" x14ac:dyDescent="0.25">
      <c r="A188" s="40" t="s">
        <v>48</v>
      </c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49" t="s">
        <v>60</v>
      </c>
      <c r="B189" s="1"/>
      <c r="C189" s="1"/>
      <c r="D189" s="1"/>
      <c r="E189" s="1">
        <v>1139.4100000000001</v>
      </c>
      <c r="F189" s="1"/>
      <c r="G189" s="1"/>
      <c r="H189" s="1"/>
      <c r="I189" s="1"/>
      <c r="J189" s="1"/>
      <c r="K189" s="1"/>
      <c r="L189" s="1">
        <v>1139.4100000000001</v>
      </c>
    </row>
    <row r="190" spans="1:12" x14ac:dyDescent="0.25">
      <c r="A190" s="49" t="s">
        <v>71</v>
      </c>
      <c r="B190" s="1"/>
      <c r="C190" s="1"/>
      <c r="D190" s="1">
        <v>776.32</v>
      </c>
      <c r="E190" s="1">
        <v>1142.83</v>
      </c>
      <c r="F190" s="1">
        <v>368.53000000000009</v>
      </c>
      <c r="G190" s="1"/>
      <c r="H190" s="1"/>
      <c r="I190" s="1"/>
      <c r="J190" s="1"/>
      <c r="K190" s="1"/>
      <c r="L190" s="1">
        <v>2287.6800000000003</v>
      </c>
    </row>
    <row r="191" spans="1:12" x14ac:dyDescent="0.25">
      <c r="A191" s="40" t="s">
        <v>42</v>
      </c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49" t="s">
        <v>70</v>
      </c>
      <c r="B192" s="1"/>
      <c r="C192" s="1"/>
      <c r="D192" s="1"/>
      <c r="E192" s="1"/>
      <c r="F192" s="1"/>
      <c r="G192" s="1"/>
      <c r="H192" s="1">
        <v>350.2399999999999</v>
      </c>
      <c r="I192" s="1"/>
      <c r="J192" s="1"/>
      <c r="K192" s="1"/>
      <c r="L192" s="1">
        <v>350.2399999999999</v>
      </c>
    </row>
    <row r="193" spans="1:12" x14ac:dyDescent="0.25">
      <c r="A193" s="3" t="s">
        <v>30</v>
      </c>
      <c r="B193" s="1">
        <v>3144.6800000000003</v>
      </c>
      <c r="C193" s="1">
        <v>4126.97</v>
      </c>
      <c r="D193" s="1">
        <v>5264.42</v>
      </c>
      <c r="E193" s="1">
        <v>1961.18</v>
      </c>
      <c r="F193" s="1">
        <v>6759.5199999999995</v>
      </c>
      <c r="G193" s="1">
        <v>1453.13</v>
      </c>
      <c r="H193" s="1">
        <v>9492.7599999999984</v>
      </c>
      <c r="I193" s="1">
        <v>961.16000000000008</v>
      </c>
      <c r="J193" s="1">
        <v>3686.5</v>
      </c>
      <c r="K193" s="1">
        <v>4835.4299999999994</v>
      </c>
      <c r="L193" s="1">
        <v>41685.750000000007</v>
      </c>
    </row>
    <row r="194" spans="1:12" x14ac:dyDescent="0.25">
      <c r="A194" s="40" t="s">
        <v>37</v>
      </c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49" t="s">
        <v>60</v>
      </c>
      <c r="B195" s="1">
        <v>-342.01</v>
      </c>
      <c r="C195" s="1"/>
      <c r="D195" s="1"/>
      <c r="E195" s="1"/>
      <c r="F195" s="1"/>
      <c r="G195" s="1"/>
      <c r="H195" s="1"/>
      <c r="I195" s="1"/>
      <c r="J195" s="1"/>
      <c r="K195" s="1">
        <v>987.42000000000007</v>
      </c>
      <c r="L195" s="1">
        <v>645.41000000000008</v>
      </c>
    </row>
    <row r="196" spans="1:12" x14ac:dyDescent="0.25">
      <c r="A196" s="49" t="s">
        <v>70</v>
      </c>
      <c r="B196" s="1"/>
      <c r="C196" s="1">
        <v>1552.2</v>
      </c>
      <c r="D196" s="1"/>
      <c r="E196" s="1"/>
      <c r="F196" s="1"/>
      <c r="G196" s="1"/>
      <c r="H196" s="1">
        <v>984.47</v>
      </c>
      <c r="I196" s="1"/>
      <c r="J196" s="1"/>
      <c r="K196" s="1">
        <v>477.40999999999985</v>
      </c>
      <c r="L196" s="1">
        <v>3014.08</v>
      </c>
    </row>
    <row r="197" spans="1:12" x14ac:dyDescent="0.25">
      <c r="A197" s="49" t="s">
        <v>71</v>
      </c>
      <c r="B197" s="1"/>
      <c r="C197" s="1"/>
      <c r="D197" s="1"/>
      <c r="E197" s="1"/>
      <c r="F197" s="1"/>
      <c r="G197" s="1"/>
      <c r="H197" s="1"/>
      <c r="I197" s="1">
        <v>961.16000000000008</v>
      </c>
      <c r="J197" s="1"/>
      <c r="K197" s="1"/>
      <c r="L197" s="1">
        <v>961.16000000000008</v>
      </c>
    </row>
    <row r="198" spans="1:12" x14ac:dyDescent="0.25">
      <c r="A198" s="49" t="s">
        <v>72</v>
      </c>
      <c r="B198" s="1"/>
      <c r="C198" s="1">
        <v>345.03000000000009</v>
      </c>
      <c r="D198" s="1"/>
      <c r="E198" s="1"/>
      <c r="F198" s="1"/>
      <c r="G198" s="1"/>
      <c r="H198" s="1">
        <v>821.79</v>
      </c>
      <c r="I198" s="1"/>
      <c r="J198" s="1"/>
      <c r="K198" s="1">
        <v>-344.05999999999995</v>
      </c>
      <c r="L198" s="1">
        <v>822.76000000000022</v>
      </c>
    </row>
    <row r="199" spans="1:12" x14ac:dyDescent="0.25">
      <c r="A199" s="49" t="s">
        <v>77</v>
      </c>
      <c r="B199" s="1"/>
      <c r="C199" s="1"/>
      <c r="D199" s="1"/>
      <c r="E199" s="1"/>
      <c r="F199" s="1"/>
      <c r="G199" s="1"/>
      <c r="H199" s="1">
        <v>360.88000000000011</v>
      </c>
      <c r="I199" s="1"/>
      <c r="J199" s="1"/>
      <c r="K199" s="1"/>
      <c r="L199" s="1">
        <v>360.88000000000011</v>
      </c>
    </row>
    <row r="200" spans="1:12" x14ac:dyDescent="0.25">
      <c r="A200" s="40" t="s">
        <v>44</v>
      </c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49" t="s">
        <v>60</v>
      </c>
      <c r="B201" s="1">
        <v>478.85000000000014</v>
      </c>
      <c r="C201" s="1"/>
      <c r="D201" s="1"/>
      <c r="E201" s="1">
        <v>-327.95999999999981</v>
      </c>
      <c r="F201" s="1"/>
      <c r="G201" s="1"/>
      <c r="H201" s="1"/>
      <c r="I201" s="1"/>
      <c r="J201" s="1"/>
      <c r="K201" s="1">
        <v>366.34000000000015</v>
      </c>
      <c r="L201" s="1">
        <v>517.23000000000047</v>
      </c>
    </row>
    <row r="202" spans="1:12" x14ac:dyDescent="0.25">
      <c r="A202" s="49" t="s">
        <v>71</v>
      </c>
      <c r="B202" s="1"/>
      <c r="C202" s="1"/>
      <c r="D202" s="1"/>
      <c r="E202" s="1"/>
      <c r="F202" s="1">
        <v>937.70999999999992</v>
      </c>
      <c r="G202" s="1"/>
      <c r="H202" s="1"/>
      <c r="I202" s="1"/>
      <c r="J202" s="1"/>
      <c r="K202" s="1"/>
      <c r="L202" s="1">
        <v>937.70999999999992</v>
      </c>
    </row>
    <row r="203" spans="1:12" x14ac:dyDescent="0.25">
      <c r="A203" s="40" t="s">
        <v>38</v>
      </c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49" t="s">
        <v>70</v>
      </c>
      <c r="B204" s="1"/>
      <c r="C204" s="1"/>
      <c r="D204" s="1"/>
      <c r="E204" s="1"/>
      <c r="F204" s="1"/>
      <c r="G204" s="1"/>
      <c r="H204" s="1">
        <v>1177.58</v>
      </c>
      <c r="I204" s="1"/>
      <c r="J204" s="1"/>
      <c r="K204" s="1"/>
      <c r="L204" s="1">
        <v>1177.58</v>
      </c>
    </row>
    <row r="205" spans="1:12" x14ac:dyDescent="0.25">
      <c r="A205" s="49" t="s">
        <v>71</v>
      </c>
      <c r="B205" s="1"/>
      <c r="C205" s="1"/>
      <c r="D205" s="1"/>
      <c r="E205" s="1"/>
      <c r="F205" s="1"/>
      <c r="G205" s="1"/>
      <c r="H205" s="1">
        <v>351.28999999999996</v>
      </c>
      <c r="I205" s="1"/>
      <c r="J205" s="1"/>
      <c r="K205" s="1"/>
      <c r="L205" s="1">
        <v>351.28999999999996</v>
      </c>
    </row>
    <row r="206" spans="1:12" x14ac:dyDescent="0.25">
      <c r="A206" s="40" t="s">
        <v>45</v>
      </c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49" t="s">
        <v>70</v>
      </c>
      <c r="B207" s="1">
        <v>941.21</v>
      </c>
      <c r="C207" s="1"/>
      <c r="D207" s="1">
        <v>946.86999999999989</v>
      </c>
      <c r="E207" s="1"/>
      <c r="F207" s="1"/>
      <c r="G207" s="1"/>
      <c r="H207" s="1"/>
      <c r="I207" s="1"/>
      <c r="J207" s="1"/>
      <c r="K207" s="1">
        <v>-347.17000000000007</v>
      </c>
      <c r="L207" s="1">
        <v>1540.9099999999999</v>
      </c>
    </row>
    <row r="208" spans="1:12" x14ac:dyDescent="0.25">
      <c r="A208" s="49" t="s">
        <v>71</v>
      </c>
      <c r="B208" s="1"/>
      <c r="C208" s="1"/>
      <c r="D208" s="1"/>
      <c r="E208" s="1"/>
      <c r="F208" s="1"/>
      <c r="G208" s="1"/>
      <c r="H208" s="1"/>
      <c r="I208" s="1"/>
      <c r="J208" s="1"/>
      <c r="K208" s="1">
        <v>926.54</v>
      </c>
      <c r="L208" s="1">
        <v>926.54</v>
      </c>
    </row>
    <row r="209" spans="1:12" x14ac:dyDescent="0.25">
      <c r="A209" s="49" t="s">
        <v>72</v>
      </c>
      <c r="B209" s="1"/>
      <c r="C209" s="1"/>
      <c r="D209" s="1">
        <v>1174.05</v>
      </c>
      <c r="E209" s="1"/>
      <c r="F209" s="1"/>
      <c r="G209" s="1"/>
      <c r="H209" s="1"/>
      <c r="I209" s="1"/>
      <c r="J209" s="1"/>
      <c r="K209" s="1"/>
      <c r="L209" s="1">
        <v>1174.05</v>
      </c>
    </row>
    <row r="210" spans="1:12" x14ac:dyDescent="0.25">
      <c r="A210" s="40" t="s">
        <v>46</v>
      </c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49" t="s">
        <v>60</v>
      </c>
      <c r="B211" s="1"/>
      <c r="C211" s="1"/>
      <c r="D211" s="1"/>
      <c r="E211" s="1"/>
      <c r="F211" s="1"/>
      <c r="G211" s="1"/>
      <c r="H211" s="1">
        <v>980.80000000000007</v>
      </c>
      <c r="I211" s="1"/>
      <c r="J211" s="1"/>
      <c r="K211" s="1"/>
      <c r="L211" s="1">
        <v>980.80000000000007</v>
      </c>
    </row>
    <row r="212" spans="1:12" x14ac:dyDescent="0.25">
      <c r="A212" s="49" t="s">
        <v>70</v>
      </c>
      <c r="B212" s="1">
        <v>954.70999999999992</v>
      </c>
      <c r="C212" s="1"/>
      <c r="D212" s="1"/>
      <c r="E212" s="1"/>
      <c r="F212" s="1"/>
      <c r="G212" s="1"/>
      <c r="H212" s="1">
        <v>814.43999999999994</v>
      </c>
      <c r="I212" s="1"/>
      <c r="J212" s="1"/>
      <c r="K212" s="1"/>
      <c r="L212" s="1">
        <v>1769.1499999999999</v>
      </c>
    </row>
    <row r="213" spans="1:12" x14ac:dyDescent="0.25">
      <c r="A213" s="49" t="s">
        <v>72</v>
      </c>
      <c r="B213" s="1"/>
      <c r="C213" s="1">
        <v>456.44000000000005</v>
      </c>
      <c r="D213" s="1"/>
      <c r="E213" s="1"/>
      <c r="F213" s="1"/>
      <c r="G213" s="1"/>
      <c r="H213" s="1"/>
      <c r="I213" s="1"/>
      <c r="J213" s="1"/>
      <c r="K213" s="1"/>
      <c r="L213" s="1">
        <v>456.44000000000005</v>
      </c>
    </row>
    <row r="214" spans="1:12" x14ac:dyDescent="0.25">
      <c r="A214" s="49" t="s">
        <v>75</v>
      </c>
      <c r="B214" s="1"/>
      <c r="C214" s="1"/>
      <c r="D214" s="1"/>
      <c r="E214" s="1"/>
      <c r="F214" s="1"/>
      <c r="G214" s="1"/>
      <c r="H214" s="1"/>
      <c r="I214" s="1"/>
      <c r="J214" s="1">
        <v>799.93000000000006</v>
      </c>
      <c r="K214" s="1"/>
      <c r="L214" s="1">
        <v>799.93000000000006</v>
      </c>
    </row>
    <row r="215" spans="1:12" x14ac:dyDescent="0.25">
      <c r="A215" s="40" t="s">
        <v>47</v>
      </c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49" t="s">
        <v>63</v>
      </c>
      <c r="B216" s="1"/>
      <c r="C216" s="1"/>
      <c r="D216" s="1"/>
      <c r="E216" s="1"/>
      <c r="F216" s="1">
        <v>356.59000000000003</v>
      </c>
      <c r="G216" s="1"/>
      <c r="H216" s="1"/>
      <c r="I216" s="1"/>
      <c r="J216" s="1"/>
      <c r="K216" s="1"/>
      <c r="L216" s="1">
        <v>356.59000000000003</v>
      </c>
    </row>
    <row r="217" spans="1:12" x14ac:dyDescent="0.25">
      <c r="A217" s="49" t="s">
        <v>60</v>
      </c>
      <c r="B217" s="1"/>
      <c r="C217" s="1"/>
      <c r="D217" s="1"/>
      <c r="E217" s="1"/>
      <c r="F217" s="1"/>
      <c r="G217" s="1"/>
      <c r="H217" s="1"/>
      <c r="I217" s="1"/>
      <c r="J217" s="1"/>
      <c r="K217" s="1">
        <v>464.72</v>
      </c>
      <c r="L217" s="1">
        <v>464.72</v>
      </c>
    </row>
    <row r="218" spans="1:12" x14ac:dyDescent="0.25">
      <c r="A218" s="49" t="s">
        <v>70</v>
      </c>
      <c r="B218" s="1">
        <v>1450.86</v>
      </c>
      <c r="C218" s="1"/>
      <c r="D218" s="1">
        <v>452.34999999999991</v>
      </c>
      <c r="E218" s="1"/>
      <c r="F218" s="1"/>
      <c r="G218" s="1"/>
      <c r="H218" s="1"/>
      <c r="I218" s="1"/>
      <c r="J218" s="1"/>
      <c r="K218" s="1"/>
      <c r="L218" s="1">
        <v>1903.2099999999998</v>
      </c>
    </row>
    <row r="219" spans="1:12" x14ac:dyDescent="0.25">
      <c r="A219" s="49" t="s">
        <v>71</v>
      </c>
      <c r="B219" s="1"/>
      <c r="C219" s="1">
        <v>471.73</v>
      </c>
      <c r="D219" s="1"/>
      <c r="E219" s="1"/>
      <c r="F219" s="1"/>
      <c r="G219" s="1"/>
      <c r="H219" s="1">
        <v>995.59999999999991</v>
      </c>
      <c r="I219" s="1"/>
      <c r="J219" s="1"/>
      <c r="K219" s="1"/>
      <c r="L219" s="1">
        <v>1467.33</v>
      </c>
    </row>
    <row r="220" spans="1:12" x14ac:dyDescent="0.25">
      <c r="A220" s="49" t="s">
        <v>72</v>
      </c>
      <c r="B220" s="1"/>
      <c r="C220" s="1"/>
      <c r="D220" s="1"/>
      <c r="E220" s="1"/>
      <c r="F220" s="1"/>
      <c r="G220" s="1">
        <v>834.19</v>
      </c>
      <c r="H220" s="1">
        <v>851.29</v>
      </c>
      <c r="I220" s="1"/>
      <c r="J220" s="1">
        <v>809.56999999999994</v>
      </c>
      <c r="K220" s="1"/>
      <c r="L220" s="1">
        <v>2495.0500000000002</v>
      </c>
    </row>
    <row r="221" spans="1:12" x14ac:dyDescent="0.25">
      <c r="A221" s="49" t="s">
        <v>75</v>
      </c>
      <c r="B221" s="1"/>
      <c r="C221" s="1"/>
      <c r="D221" s="1"/>
      <c r="E221" s="1"/>
      <c r="F221" s="1"/>
      <c r="G221" s="1"/>
      <c r="H221" s="1"/>
      <c r="I221" s="1"/>
      <c r="J221" s="1"/>
      <c r="K221" s="1">
        <v>363.04999999999995</v>
      </c>
      <c r="L221" s="1">
        <v>363.04999999999995</v>
      </c>
    </row>
    <row r="222" spans="1:12" x14ac:dyDescent="0.25">
      <c r="A222" s="49" t="s">
        <v>77</v>
      </c>
      <c r="B222" s="1"/>
      <c r="C222" s="1"/>
      <c r="D222" s="1"/>
      <c r="E222" s="1"/>
      <c r="F222" s="1">
        <v>972.74</v>
      </c>
      <c r="G222" s="1"/>
      <c r="H222" s="1"/>
      <c r="I222" s="1"/>
      <c r="J222" s="1"/>
      <c r="K222" s="1"/>
      <c r="L222" s="1">
        <v>972.74</v>
      </c>
    </row>
    <row r="223" spans="1:12" x14ac:dyDescent="0.25">
      <c r="A223" s="40" t="s">
        <v>57</v>
      </c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49" t="s">
        <v>72</v>
      </c>
      <c r="B224" s="1"/>
      <c r="C224" s="1"/>
      <c r="D224" s="1"/>
      <c r="E224" s="1"/>
      <c r="F224" s="1"/>
      <c r="G224" s="1"/>
      <c r="H224" s="1">
        <v>-368.67000000000007</v>
      </c>
      <c r="I224" s="1"/>
      <c r="J224" s="1"/>
      <c r="K224" s="1"/>
      <c r="L224" s="1">
        <v>-368.67000000000007</v>
      </c>
    </row>
    <row r="225" spans="1:12" x14ac:dyDescent="0.25">
      <c r="A225" s="40" t="s">
        <v>48</v>
      </c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49" t="s">
        <v>62</v>
      </c>
      <c r="B226" s="1"/>
      <c r="C226" s="1"/>
      <c r="D226" s="1"/>
      <c r="E226" s="1"/>
      <c r="F226" s="1"/>
      <c r="G226" s="1"/>
      <c r="H226" s="1"/>
      <c r="I226" s="1"/>
      <c r="J226" s="1"/>
      <c r="K226" s="1">
        <v>788.04000000000008</v>
      </c>
      <c r="L226" s="1">
        <v>788.04000000000008</v>
      </c>
    </row>
    <row r="227" spans="1:12" x14ac:dyDescent="0.25">
      <c r="A227" s="49" t="s">
        <v>60</v>
      </c>
      <c r="B227" s="1"/>
      <c r="C227" s="1"/>
      <c r="D227" s="1"/>
      <c r="E227" s="1"/>
      <c r="F227" s="1">
        <v>371.8599999999999</v>
      </c>
      <c r="G227" s="1"/>
      <c r="H227" s="1"/>
      <c r="I227" s="1"/>
      <c r="J227" s="1"/>
      <c r="K227" s="1">
        <v>667.39999999999986</v>
      </c>
      <c r="L227" s="1">
        <v>1039.2599999999998</v>
      </c>
    </row>
    <row r="228" spans="1:12" x14ac:dyDescent="0.25">
      <c r="A228" s="49" t="s">
        <v>71</v>
      </c>
      <c r="B228" s="1"/>
      <c r="C228" s="1"/>
      <c r="D228" s="1"/>
      <c r="E228" s="1"/>
      <c r="F228" s="1">
        <v>-352.41000000000008</v>
      </c>
      <c r="G228" s="1"/>
      <c r="H228" s="1"/>
      <c r="I228" s="1"/>
      <c r="J228" s="1"/>
      <c r="K228" s="1"/>
      <c r="L228" s="1">
        <v>-352.41000000000008</v>
      </c>
    </row>
    <row r="229" spans="1:12" x14ac:dyDescent="0.25">
      <c r="A229" s="49" t="s">
        <v>72</v>
      </c>
      <c r="B229" s="1"/>
      <c r="C229" s="1"/>
      <c r="D229" s="1"/>
      <c r="E229" s="1"/>
      <c r="F229" s="1">
        <v>486.48</v>
      </c>
      <c r="G229" s="1">
        <v>951.85000000000014</v>
      </c>
      <c r="H229" s="1"/>
      <c r="I229" s="1"/>
      <c r="J229" s="1"/>
      <c r="K229" s="1"/>
      <c r="L229" s="1">
        <v>1438.3300000000002</v>
      </c>
    </row>
    <row r="230" spans="1:12" x14ac:dyDescent="0.25">
      <c r="A230" s="40" t="s">
        <v>39</v>
      </c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49" t="s">
        <v>71</v>
      </c>
      <c r="B231" s="1"/>
      <c r="C231" s="1"/>
      <c r="D231" s="1">
        <v>457.80999999999995</v>
      </c>
      <c r="E231" s="1"/>
      <c r="F231" s="1"/>
      <c r="G231" s="1">
        <v>-332.91000000000008</v>
      </c>
      <c r="H231" s="1"/>
      <c r="I231" s="1"/>
      <c r="J231" s="1"/>
      <c r="K231" s="1"/>
      <c r="L231" s="1">
        <v>124.89999999999986</v>
      </c>
    </row>
    <row r="232" spans="1:12" x14ac:dyDescent="0.25">
      <c r="A232" s="49" t="s">
        <v>72</v>
      </c>
      <c r="B232" s="1"/>
      <c r="C232" s="1">
        <v>344</v>
      </c>
      <c r="D232" s="1"/>
      <c r="E232" s="1"/>
      <c r="F232" s="1"/>
      <c r="G232" s="1"/>
      <c r="H232" s="1"/>
      <c r="I232" s="1"/>
      <c r="J232" s="1"/>
      <c r="K232" s="1"/>
      <c r="L232" s="1">
        <v>344</v>
      </c>
    </row>
    <row r="233" spans="1:12" x14ac:dyDescent="0.25">
      <c r="A233" s="49" t="s">
        <v>74</v>
      </c>
      <c r="B233" s="1"/>
      <c r="C233" s="1"/>
      <c r="D233" s="1"/>
      <c r="E233" s="1"/>
      <c r="F233" s="1"/>
      <c r="G233" s="1"/>
      <c r="H233" s="1"/>
      <c r="I233" s="1"/>
      <c r="J233" s="1">
        <v>802.32999999999993</v>
      </c>
      <c r="K233" s="1"/>
      <c r="L233" s="1">
        <v>802.32999999999993</v>
      </c>
    </row>
    <row r="234" spans="1:12" x14ac:dyDescent="0.25">
      <c r="A234" s="40" t="s">
        <v>40</v>
      </c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49" t="s">
        <v>61</v>
      </c>
      <c r="B235" s="1"/>
      <c r="C235" s="1"/>
      <c r="D235" s="1"/>
      <c r="E235" s="1"/>
      <c r="F235" s="1">
        <v>790.4</v>
      </c>
      <c r="G235" s="1"/>
      <c r="H235" s="1"/>
      <c r="I235" s="1"/>
      <c r="J235" s="1"/>
      <c r="K235" s="1"/>
      <c r="L235" s="1">
        <v>790.4</v>
      </c>
    </row>
    <row r="236" spans="1:12" x14ac:dyDescent="0.25">
      <c r="A236" s="49" t="s">
        <v>62</v>
      </c>
      <c r="B236" s="1"/>
      <c r="C236" s="1"/>
      <c r="D236" s="1"/>
      <c r="E236" s="1"/>
      <c r="F236" s="1"/>
      <c r="G236" s="1"/>
      <c r="H236" s="1">
        <v>357.65999999999997</v>
      </c>
      <c r="I236" s="1"/>
      <c r="J236" s="1"/>
      <c r="K236" s="1"/>
      <c r="L236" s="1">
        <v>357.65999999999997</v>
      </c>
    </row>
    <row r="237" spans="1:12" x14ac:dyDescent="0.25">
      <c r="A237" s="49" t="s">
        <v>71</v>
      </c>
      <c r="B237" s="1"/>
      <c r="C237" s="1"/>
      <c r="D237" s="1"/>
      <c r="E237" s="1">
        <v>1153.1399999999999</v>
      </c>
      <c r="F237" s="1"/>
      <c r="G237" s="1"/>
      <c r="H237" s="1"/>
      <c r="I237" s="1"/>
      <c r="J237" s="1"/>
      <c r="K237" s="1"/>
      <c r="L237" s="1">
        <v>1153.1399999999999</v>
      </c>
    </row>
    <row r="238" spans="1:12" x14ac:dyDescent="0.25">
      <c r="A238" s="49" t="s">
        <v>72</v>
      </c>
      <c r="B238" s="1"/>
      <c r="C238" s="1"/>
      <c r="D238" s="1">
        <v>451</v>
      </c>
      <c r="E238" s="1"/>
      <c r="F238" s="1"/>
      <c r="G238" s="1"/>
      <c r="H238" s="1"/>
      <c r="I238" s="1"/>
      <c r="J238" s="1"/>
      <c r="K238" s="1"/>
      <c r="L238" s="1">
        <v>451</v>
      </c>
    </row>
    <row r="239" spans="1:12" x14ac:dyDescent="0.25">
      <c r="A239" s="40" t="s">
        <v>52</v>
      </c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49" t="s">
        <v>62</v>
      </c>
      <c r="B240" s="1"/>
      <c r="C240" s="1"/>
      <c r="D240" s="1"/>
      <c r="E240" s="1"/>
      <c r="F240" s="1">
        <v>1231.7</v>
      </c>
      <c r="G240" s="1"/>
      <c r="H240" s="1"/>
      <c r="I240" s="1"/>
      <c r="J240" s="1"/>
      <c r="K240" s="1"/>
      <c r="L240" s="1">
        <v>1231.7</v>
      </c>
    </row>
    <row r="241" spans="1:12" x14ac:dyDescent="0.25">
      <c r="A241" s="49" t="s">
        <v>60</v>
      </c>
      <c r="B241" s="1"/>
      <c r="C241" s="1"/>
      <c r="D241" s="1"/>
      <c r="E241" s="1"/>
      <c r="F241" s="1">
        <v>1964.4499999999998</v>
      </c>
      <c r="G241" s="1"/>
      <c r="H241" s="1"/>
      <c r="I241" s="1"/>
      <c r="J241" s="1"/>
      <c r="K241" s="1"/>
      <c r="L241" s="1">
        <v>1964.4499999999998</v>
      </c>
    </row>
    <row r="242" spans="1:12" x14ac:dyDescent="0.25">
      <c r="A242" s="49" t="s">
        <v>70</v>
      </c>
      <c r="B242" s="1"/>
      <c r="C242" s="1"/>
      <c r="D242" s="1"/>
      <c r="E242" s="1"/>
      <c r="F242" s="1"/>
      <c r="G242" s="1"/>
      <c r="H242" s="1"/>
      <c r="I242" s="1"/>
      <c r="J242" s="1"/>
      <c r="K242" s="1">
        <v>-353.46000000000004</v>
      </c>
      <c r="L242" s="1">
        <v>-353.46000000000004</v>
      </c>
    </row>
    <row r="243" spans="1:12" x14ac:dyDescent="0.25">
      <c r="A243" s="49" t="s">
        <v>71</v>
      </c>
      <c r="B243" s="1"/>
      <c r="C243" s="1"/>
      <c r="D243" s="1">
        <v>1008.3400000000001</v>
      </c>
      <c r="E243" s="1"/>
      <c r="F243" s="1"/>
      <c r="G243" s="1"/>
      <c r="H243" s="1"/>
      <c r="I243" s="1"/>
      <c r="J243" s="1"/>
      <c r="K243" s="1">
        <v>839.19999999999993</v>
      </c>
      <c r="L243" s="1">
        <v>1847.54</v>
      </c>
    </row>
    <row r="244" spans="1:12" x14ac:dyDescent="0.25">
      <c r="A244" s="49" t="s">
        <v>72</v>
      </c>
      <c r="B244" s="1"/>
      <c r="C244" s="1"/>
      <c r="D244" s="1"/>
      <c r="E244" s="1"/>
      <c r="F244" s="1"/>
      <c r="G244" s="1"/>
      <c r="H244" s="1">
        <v>998.59</v>
      </c>
      <c r="I244" s="1"/>
      <c r="J244" s="1">
        <v>488.99</v>
      </c>
      <c r="K244" s="1"/>
      <c r="L244" s="1">
        <v>1487.58</v>
      </c>
    </row>
    <row r="245" spans="1:12" x14ac:dyDescent="0.25">
      <c r="A245" s="40" t="s">
        <v>41</v>
      </c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49" t="s">
        <v>63</v>
      </c>
      <c r="B246" s="1"/>
      <c r="C246" s="1"/>
      <c r="D246" s="1"/>
      <c r="E246" s="1"/>
      <c r="F246" s="1"/>
      <c r="G246" s="1"/>
      <c r="H246" s="1"/>
      <c r="I246" s="1"/>
      <c r="J246" s="1">
        <v>785.68000000000006</v>
      </c>
      <c r="K246" s="1"/>
      <c r="L246" s="1">
        <v>785.68000000000006</v>
      </c>
    </row>
    <row r="247" spans="1:12" x14ac:dyDescent="0.25">
      <c r="A247" s="49" t="s">
        <v>60</v>
      </c>
      <c r="B247" s="1"/>
      <c r="C247" s="1"/>
      <c r="D247" s="1"/>
      <c r="E247" s="1"/>
      <c r="F247" s="1"/>
      <c r="G247" s="1"/>
      <c r="H247" s="1">
        <v>1167.04</v>
      </c>
      <c r="I247" s="1"/>
      <c r="J247" s="1"/>
      <c r="K247" s="1"/>
      <c r="L247" s="1">
        <v>1167.04</v>
      </c>
    </row>
    <row r="248" spans="1:12" x14ac:dyDescent="0.25">
      <c r="A248" s="49" t="s">
        <v>71</v>
      </c>
      <c r="B248" s="1">
        <v>-338.93999999999983</v>
      </c>
      <c r="C248" s="1"/>
      <c r="D248" s="1"/>
      <c r="E248" s="1"/>
      <c r="F248" s="1"/>
      <c r="G248" s="1"/>
      <c r="H248" s="1"/>
      <c r="I248" s="1"/>
      <c r="J248" s="1"/>
      <c r="K248" s="1"/>
      <c r="L248" s="1">
        <v>-338.93999999999983</v>
      </c>
    </row>
    <row r="249" spans="1:12" x14ac:dyDescent="0.25">
      <c r="A249" s="49" t="s">
        <v>72</v>
      </c>
      <c r="B249" s="1"/>
      <c r="C249" s="1"/>
      <c r="D249" s="1"/>
      <c r="E249" s="1">
        <v>1136</v>
      </c>
      <c r="F249" s="1"/>
      <c r="G249" s="1"/>
      <c r="H249" s="1"/>
      <c r="I249" s="1"/>
      <c r="J249" s="1"/>
      <c r="K249" s="1"/>
      <c r="L249" s="1">
        <v>1136</v>
      </c>
    </row>
    <row r="250" spans="1:12" x14ac:dyDescent="0.25">
      <c r="A250" s="40" t="s">
        <v>42</v>
      </c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49" t="s">
        <v>60</v>
      </c>
      <c r="B251" s="1"/>
      <c r="C251" s="1">
        <v>957.57</v>
      </c>
      <c r="D251" s="1"/>
      <c r="E251" s="1"/>
      <c r="F251" s="1"/>
      <c r="G251" s="1"/>
      <c r="H251" s="1"/>
      <c r="I251" s="1"/>
      <c r="J251" s="1"/>
      <c r="K251" s="1"/>
      <c r="L251" s="1">
        <v>957.57</v>
      </c>
    </row>
    <row r="252" spans="1:12" x14ac:dyDescent="0.25">
      <c r="A252" s="49" t="s">
        <v>71</v>
      </c>
      <c r="B252" s="1"/>
      <c r="C252" s="1"/>
      <c r="D252" s="1">
        <v>774</v>
      </c>
      <c r="E252" s="1"/>
      <c r="F252" s="1"/>
      <c r="G252" s="1"/>
      <c r="H252" s="1"/>
      <c r="I252" s="1"/>
      <c r="J252" s="1"/>
      <c r="K252" s="1"/>
      <c r="L252" s="1">
        <v>774</v>
      </c>
    </row>
    <row r="253" spans="1:12" x14ac:dyDescent="0.25">
      <c r="A253" s="3" t="s">
        <v>85</v>
      </c>
      <c r="B253" s="1"/>
      <c r="C253" s="1"/>
      <c r="D253" s="1"/>
      <c r="E253" s="1"/>
      <c r="F253" s="1"/>
      <c r="G253" s="1"/>
      <c r="H253" s="1">
        <v>374.1</v>
      </c>
      <c r="I253" s="1"/>
      <c r="J253" s="1"/>
      <c r="K253" s="1"/>
      <c r="L253" s="1">
        <v>374.1</v>
      </c>
    </row>
    <row r="254" spans="1:12" x14ac:dyDescent="0.25">
      <c r="A254" s="40" t="s">
        <v>52</v>
      </c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49" t="s">
        <v>70</v>
      </c>
      <c r="B255" s="1"/>
      <c r="C255" s="1"/>
      <c r="D255" s="1"/>
      <c r="E255" s="1"/>
      <c r="F255" s="1"/>
      <c r="G255" s="1"/>
      <c r="H255" s="1">
        <v>374.1</v>
      </c>
      <c r="I255" s="1"/>
      <c r="J255" s="1"/>
      <c r="K255" s="1"/>
      <c r="L255" s="1">
        <v>374.1</v>
      </c>
    </row>
    <row r="256" spans="1:12" x14ac:dyDescent="0.25">
      <c r="A256" s="3" t="s">
        <v>19</v>
      </c>
      <c r="B256" s="1">
        <v>4601.0800000000008</v>
      </c>
      <c r="C256" s="1">
        <v>22025.829999999998</v>
      </c>
      <c r="D256" s="1">
        <v>12592.529999999999</v>
      </c>
      <c r="E256" s="1">
        <v>7078.41</v>
      </c>
      <c r="F256" s="1">
        <v>13518.57</v>
      </c>
      <c r="G256" s="1">
        <v>5807.4600000000009</v>
      </c>
      <c r="H256" s="1">
        <v>35317.11</v>
      </c>
      <c r="I256" s="1">
        <v>5010.17</v>
      </c>
      <c r="J256" s="1">
        <v>9474.33</v>
      </c>
      <c r="K256" s="1">
        <v>14965.880000000001</v>
      </c>
      <c r="L256" s="1">
        <v>130391.37000000001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showGridLines="0" topLeftCell="A2" zoomScaleNormal="100" workbookViewId="0">
      <selection activeCell="AY26" activeCellId="1" sqref="AY22:BI24 AY26:BI28"/>
    </sheetView>
  </sheetViews>
  <sheetFormatPr defaultRowHeight="15" x14ac:dyDescent="0.25"/>
  <cols>
    <col min="1" max="1" width="21.42578125" customWidth="1"/>
    <col min="2" max="2" width="14.28515625" customWidth="1"/>
    <col min="3" max="4" width="9" customWidth="1"/>
    <col min="5" max="5" width="9.140625" customWidth="1"/>
    <col min="6" max="6" width="9" customWidth="1"/>
    <col min="7" max="7" width="8" customWidth="1"/>
    <col min="8" max="8" width="9" customWidth="1"/>
    <col min="9" max="9" width="8" customWidth="1"/>
    <col min="10" max="10" width="8.42578125" customWidth="1"/>
    <col min="11" max="11" width="9" customWidth="1"/>
    <col min="12" max="12" width="10" customWidth="1"/>
    <col min="13" max="13" width="7.42578125" customWidth="1"/>
    <col min="14" max="14" width="7" customWidth="1"/>
    <col min="15" max="15" width="8.42578125" customWidth="1"/>
    <col min="16" max="16" width="8" customWidth="1"/>
    <col min="17" max="17" width="7.28515625" customWidth="1"/>
    <col min="18" max="19" width="7" customWidth="1"/>
    <col min="20" max="20" width="7.7109375" customWidth="1"/>
    <col min="21" max="21" width="8.28515625" customWidth="1"/>
    <col min="22" max="22" width="9.140625" customWidth="1"/>
    <col min="23" max="25" width="8" customWidth="1"/>
    <col min="26" max="26" width="8.42578125" customWidth="1"/>
    <col min="27" max="28" width="8" customWidth="1"/>
    <col min="29" max="29" width="8.28515625" customWidth="1"/>
    <col min="30" max="30" width="8" customWidth="1"/>
    <col min="31" max="31" width="9.140625" customWidth="1"/>
    <col min="32" max="32" width="7.7109375" customWidth="1"/>
    <col min="33" max="33" width="9" customWidth="1"/>
    <col min="34" max="34" width="8.42578125" customWidth="1"/>
    <col min="35" max="35" width="8" customWidth="1"/>
    <col min="36" max="36" width="7.7109375" customWidth="1"/>
    <col min="37" max="37" width="8.28515625" customWidth="1"/>
    <col min="38" max="38" width="8" customWidth="1"/>
    <col min="39" max="39" width="9.140625" customWidth="1"/>
    <col min="40" max="40" width="8" customWidth="1"/>
    <col min="41" max="41" width="7.7109375" customWidth="1"/>
    <col min="42" max="43" width="8" customWidth="1"/>
    <col min="44" max="44" width="8.42578125" customWidth="1"/>
    <col min="45" max="45" width="8" customWidth="1"/>
    <col min="47" max="47" width="8.28515625" customWidth="1"/>
    <col min="48" max="48" width="8" customWidth="1"/>
    <col min="50" max="52" width="8" customWidth="1"/>
    <col min="53" max="53" width="8.42578125" customWidth="1"/>
    <col min="54" max="54" width="8" customWidth="1"/>
    <col min="55" max="55" width="8.28515625" customWidth="1"/>
    <col min="56" max="56" width="7.42578125" customWidth="1"/>
    <col min="57" max="57" width="7.140625" customWidth="1"/>
    <col min="58" max="58" width="7" customWidth="1"/>
    <col min="59" max="59" width="8.42578125" customWidth="1"/>
    <col min="60" max="60" width="7.140625" customWidth="1"/>
    <col min="61" max="61" width="8.42578125" customWidth="1"/>
    <col min="62" max="62" width="7" customWidth="1"/>
    <col min="63" max="63" width="9.28515625" bestFit="1" customWidth="1"/>
    <col min="64" max="64" width="7" customWidth="1"/>
    <col min="65" max="65" width="7.42578125" customWidth="1"/>
    <col min="66" max="66" width="7" customWidth="1"/>
    <col min="67" max="67" width="8.42578125" customWidth="1"/>
    <col min="68" max="68" width="10" bestFit="1" customWidth="1"/>
  </cols>
  <sheetData>
    <row r="1" spans="1:12" ht="75" customHeight="1" x14ac:dyDescent="0.25"/>
    <row r="2" spans="1:12" x14ac:dyDescent="0.25">
      <c r="A2" s="2" t="s">
        <v>22</v>
      </c>
      <c r="B2" s="2" t="s">
        <v>69</v>
      </c>
    </row>
    <row r="3" spans="1:12" x14ac:dyDescent="0.25">
      <c r="A3" s="2" t="s">
        <v>18</v>
      </c>
      <c r="B3" s="52" t="s">
        <v>14</v>
      </c>
      <c r="C3" s="52" t="s">
        <v>7</v>
      </c>
      <c r="D3" s="52" t="s">
        <v>8</v>
      </c>
      <c r="E3" s="52" t="s">
        <v>9</v>
      </c>
      <c r="F3" s="52" t="s">
        <v>12</v>
      </c>
      <c r="G3" s="52" t="s">
        <v>15</v>
      </c>
      <c r="H3" s="52" t="s">
        <v>13</v>
      </c>
      <c r="I3" s="52" t="s">
        <v>16</v>
      </c>
      <c r="J3" s="52" t="s">
        <v>11</v>
      </c>
      <c r="K3" s="52" t="s">
        <v>10</v>
      </c>
      <c r="L3" s="52" t="s">
        <v>19</v>
      </c>
    </row>
    <row r="4" spans="1:12" x14ac:dyDescent="0.25">
      <c r="A4" s="3" t="s">
        <v>31</v>
      </c>
      <c r="B4" s="1"/>
      <c r="C4" s="1">
        <v>780.99</v>
      </c>
      <c r="D4" s="1"/>
      <c r="E4" s="1"/>
      <c r="F4" s="1">
        <v>348.15000000000009</v>
      </c>
      <c r="G4" s="1"/>
      <c r="H4" s="1"/>
      <c r="I4" s="1"/>
      <c r="J4" s="1"/>
      <c r="K4" s="1"/>
      <c r="L4" s="1">
        <v>1129.1400000000001</v>
      </c>
    </row>
    <row r="5" spans="1:12" x14ac:dyDescent="0.25">
      <c r="A5" s="40" t="s">
        <v>49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49" t="s">
        <v>65</v>
      </c>
      <c r="B6" s="1"/>
      <c r="C6" s="1">
        <v>780.99</v>
      </c>
      <c r="D6" s="1"/>
      <c r="E6" s="1"/>
      <c r="F6" s="1"/>
      <c r="G6" s="1"/>
      <c r="H6" s="1"/>
      <c r="I6" s="1"/>
      <c r="J6" s="1"/>
      <c r="K6" s="1"/>
      <c r="L6" s="1">
        <v>780.99</v>
      </c>
    </row>
    <row r="7" spans="1:12" x14ac:dyDescent="0.25">
      <c r="A7" s="49" t="s">
        <v>72</v>
      </c>
      <c r="B7" s="1"/>
      <c r="C7" s="1"/>
      <c r="D7" s="1"/>
      <c r="E7" s="1"/>
      <c r="F7" s="1">
        <v>348.15000000000009</v>
      </c>
      <c r="G7" s="1"/>
      <c r="H7" s="1"/>
      <c r="I7" s="1"/>
      <c r="J7" s="1"/>
      <c r="K7" s="1"/>
      <c r="L7" s="1">
        <v>348.15000000000009</v>
      </c>
    </row>
    <row r="8" spans="1:12" x14ac:dyDescent="0.25">
      <c r="A8" s="3" t="s">
        <v>35</v>
      </c>
      <c r="B8" s="1"/>
      <c r="C8" s="1"/>
      <c r="D8" s="1">
        <v>999.31999999999994</v>
      </c>
      <c r="E8" s="1"/>
      <c r="F8" s="1">
        <v>1220.67</v>
      </c>
      <c r="G8" s="1"/>
      <c r="H8" s="1">
        <v>989.64999999999986</v>
      </c>
      <c r="I8" s="1"/>
      <c r="J8" s="1">
        <v>484.6099999999999</v>
      </c>
      <c r="K8" s="1"/>
      <c r="L8" s="1">
        <v>3694.25</v>
      </c>
    </row>
    <row r="9" spans="1:12" x14ac:dyDescent="0.25">
      <c r="A9" s="40" t="s">
        <v>36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49" t="s">
        <v>65</v>
      </c>
      <c r="B10" s="1"/>
      <c r="C10" s="1"/>
      <c r="D10" s="1"/>
      <c r="E10" s="1"/>
      <c r="F10" s="1">
        <v>1220.67</v>
      </c>
      <c r="G10" s="1"/>
      <c r="H10" s="1"/>
      <c r="I10" s="1"/>
      <c r="J10" s="1"/>
      <c r="K10" s="1"/>
      <c r="L10" s="1">
        <v>1220.67</v>
      </c>
    </row>
    <row r="11" spans="1:12" x14ac:dyDescent="0.25">
      <c r="A11" s="49" t="s">
        <v>71</v>
      </c>
      <c r="B11" s="1"/>
      <c r="C11" s="1"/>
      <c r="D11" s="1">
        <v>999.31999999999994</v>
      </c>
      <c r="E11" s="1"/>
      <c r="F11" s="1"/>
      <c r="G11" s="1"/>
      <c r="H11" s="1"/>
      <c r="I11" s="1"/>
      <c r="J11" s="1">
        <v>484.6099999999999</v>
      </c>
      <c r="K11" s="1"/>
      <c r="L11" s="1">
        <v>1483.9299999999998</v>
      </c>
    </row>
    <row r="12" spans="1:12" x14ac:dyDescent="0.25">
      <c r="A12" s="49" t="s">
        <v>72</v>
      </c>
      <c r="B12" s="1"/>
      <c r="C12" s="1"/>
      <c r="D12" s="1"/>
      <c r="E12" s="1"/>
      <c r="F12" s="1"/>
      <c r="G12" s="1"/>
      <c r="H12" s="1">
        <v>989.64999999999986</v>
      </c>
      <c r="I12" s="1"/>
      <c r="J12" s="1"/>
      <c r="K12" s="1"/>
      <c r="L12" s="1">
        <v>989.64999999999986</v>
      </c>
    </row>
    <row r="13" spans="1:12" x14ac:dyDescent="0.25">
      <c r="A13" s="3" t="s">
        <v>24</v>
      </c>
      <c r="B13" s="1">
        <v>-702.73</v>
      </c>
      <c r="C13" s="1">
        <v>1001.5799999999999</v>
      </c>
      <c r="D13" s="1"/>
      <c r="E13" s="1"/>
      <c r="F13" s="1">
        <v>365.23</v>
      </c>
      <c r="G13" s="1">
        <v>819.33</v>
      </c>
      <c r="H13" s="1">
        <v>367.42999999999995</v>
      </c>
      <c r="I13" s="1"/>
      <c r="J13" s="1"/>
      <c r="K13" s="1"/>
      <c r="L13" s="1">
        <v>1850.84</v>
      </c>
    </row>
    <row r="14" spans="1:12" x14ac:dyDescent="0.25">
      <c r="A14" s="40" t="s">
        <v>36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49" t="s">
        <v>60</v>
      </c>
      <c r="B15" s="1"/>
      <c r="C15" s="1">
        <v>1001.5799999999999</v>
      </c>
      <c r="D15" s="1"/>
      <c r="E15" s="1"/>
      <c r="F15" s="1"/>
      <c r="G15" s="1"/>
      <c r="H15" s="1"/>
      <c r="I15" s="1"/>
      <c r="J15" s="1"/>
      <c r="K15" s="1"/>
      <c r="L15" s="1">
        <v>1001.5799999999999</v>
      </c>
    </row>
    <row r="16" spans="1:12" x14ac:dyDescent="0.25">
      <c r="A16" s="49" t="s">
        <v>71</v>
      </c>
      <c r="B16" s="1">
        <v>-354.52</v>
      </c>
      <c r="C16" s="1"/>
      <c r="D16" s="1"/>
      <c r="E16" s="1"/>
      <c r="F16" s="1"/>
      <c r="G16" s="1"/>
      <c r="H16" s="1"/>
      <c r="I16" s="1"/>
      <c r="J16" s="1"/>
      <c r="K16" s="1"/>
      <c r="L16" s="1">
        <v>-354.52</v>
      </c>
    </row>
    <row r="17" spans="1:12" x14ac:dyDescent="0.25">
      <c r="A17" s="40" t="s">
        <v>43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49" t="s">
        <v>72</v>
      </c>
      <c r="B18" s="1">
        <v>-348.21000000000004</v>
      </c>
      <c r="C18" s="1"/>
      <c r="D18" s="1"/>
      <c r="E18" s="1"/>
      <c r="F18" s="1"/>
      <c r="G18" s="1"/>
      <c r="H18" s="1">
        <v>367.42999999999995</v>
      </c>
      <c r="I18" s="1"/>
      <c r="J18" s="1"/>
      <c r="K18" s="1"/>
      <c r="L18" s="1">
        <v>19.219999999999914</v>
      </c>
    </row>
    <row r="19" spans="1:12" x14ac:dyDescent="0.25">
      <c r="A19" s="40" t="s">
        <v>49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49" t="s">
        <v>60</v>
      </c>
      <c r="B20" s="1"/>
      <c r="C20" s="1"/>
      <c r="D20" s="1"/>
      <c r="E20" s="1"/>
      <c r="F20" s="1"/>
      <c r="G20" s="1">
        <v>819.33</v>
      </c>
      <c r="H20" s="1"/>
      <c r="I20" s="1"/>
      <c r="J20" s="1"/>
      <c r="K20" s="1"/>
      <c r="L20" s="1">
        <v>819.33</v>
      </c>
    </row>
    <row r="21" spans="1:12" x14ac:dyDescent="0.25">
      <c r="A21" s="49" t="s">
        <v>73</v>
      </c>
      <c r="B21" s="1"/>
      <c r="C21" s="1"/>
      <c r="D21" s="1"/>
      <c r="E21" s="1"/>
      <c r="F21" s="1">
        <v>365.23</v>
      </c>
      <c r="G21" s="1"/>
      <c r="H21" s="1"/>
      <c r="I21" s="1"/>
      <c r="J21" s="1"/>
      <c r="K21" s="1"/>
      <c r="L21" s="1">
        <v>365.23</v>
      </c>
    </row>
    <row r="22" spans="1:12" x14ac:dyDescent="0.25">
      <c r="A22" s="3" t="s">
        <v>32</v>
      </c>
      <c r="B22" s="1"/>
      <c r="C22" s="1">
        <v>932.79000000000008</v>
      </c>
      <c r="D22" s="1"/>
      <c r="E22" s="1"/>
      <c r="F22" s="1"/>
      <c r="G22" s="1"/>
      <c r="H22" s="1">
        <v>1181.1100000000001</v>
      </c>
      <c r="I22" s="1"/>
      <c r="J22" s="1"/>
      <c r="K22" s="1">
        <v>943.1</v>
      </c>
      <c r="L22" s="1">
        <v>3057</v>
      </c>
    </row>
    <row r="23" spans="1:12" x14ac:dyDescent="0.25">
      <c r="A23" s="40" t="s">
        <v>36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49" t="s">
        <v>60</v>
      </c>
      <c r="B24" s="1"/>
      <c r="C24" s="1"/>
      <c r="D24" s="1"/>
      <c r="E24" s="1"/>
      <c r="F24" s="1"/>
      <c r="G24" s="1"/>
      <c r="H24" s="1"/>
      <c r="I24" s="1"/>
      <c r="J24" s="1"/>
      <c r="K24" s="1">
        <v>923.76</v>
      </c>
      <c r="L24" s="1">
        <v>923.76</v>
      </c>
    </row>
    <row r="25" spans="1:12" x14ac:dyDescent="0.25">
      <c r="A25" s="49" t="s">
        <v>72</v>
      </c>
      <c r="B25" s="1"/>
      <c r="C25" s="1"/>
      <c r="D25" s="1"/>
      <c r="E25" s="1"/>
      <c r="F25" s="1"/>
      <c r="G25" s="1"/>
      <c r="H25" s="1"/>
      <c r="I25" s="1"/>
      <c r="J25" s="1"/>
      <c r="K25" s="1">
        <v>-350.29999999999995</v>
      </c>
      <c r="L25" s="1">
        <v>-350.29999999999995</v>
      </c>
    </row>
    <row r="26" spans="1:12" x14ac:dyDescent="0.25">
      <c r="A26" s="40" t="s">
        <v>43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49" t="s">
        <v>71</v>
      </c>
      <c r="B27" s="1"/>
      <c r="C27" s="1">
        <v>932.79000000000008</v>
      </c>
      <c r="D27" s="1"/>
      <c r="E27" s="1"/>
      <c r="F27" s="1"/>
      <c r="G27" s="1"/>
      <c r="H27" s="1">
        <v>1181.1100000000001</v>
      </c>
      <c r="I27" s="1"/>
      <c r="J27" s="1"/>
      <c r="K27" s="1"/>
      <c r="L27" s="1">
        <v>2113.9</v>
      </c>
    </row>
    <row r="28" spans="1:12" x14ac:dyDescent="0.25">
      <c r="A28" s="40" t="s">
        <v>49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49" t="s">
        <v>70</v>
      </c>
      <c r="B29" s="1"/>
      <c r="C29" s="1"/>
      <c r="D29" s="1"/>
      <c r="E29" s="1"/>
      <c r="F29" s="1"/>
      <c r="G29" s="1"/>
      <c r="H29" s="1"/>
      <c r="I29" s="1"/>
      <c r="J29" s="1"/>
      <c r="K29" s="1">
        <v>369.64</v>
      </c>
      <c r="L29" s="1">
        <v>369.64</v>
      </c>
    </row>
    <row r="30" spans="1:12" x14ac:dyDescent="0.25">
      <c r="A30" s="3" t="s">
        <v>33</v>
      </c>
      <c r="B30" s="1"/>
      <c r="C30" s="1">
        <v>935.58999999999992</v>
      </c>
      <c r="D30" s="1">
        <v>1435.2399999999998</v>
      </c>
      <c r="E30" s="1"/>
      <c r="F30" s="1"/>
      <c r="G30" s="1"/>
      <c r="H30" s="1">
        <v>2174.5500000000002</v>
      </c>
      <c r="I30" s="1"/>
      <c r="J30" s="1"/>
      <c r="K30" s="1"/>
      <c r="L30" s="1">
        <v>4545.3799999999992</v>
      </c>
    </row>
    <row r="31" spans="1:12" x14ac:dyDescent="0.25">
      <c r="A31" s="40" t="s">
        <v>43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49" t="s">
        <v>60</v>
      </c>
      <c r="B32" s="1"/>
      <c r="C32" s="1"/>
      <c r="D32" s="1"/>
      <c r="E32" s="1"/>
      <c r="F32" s="1"/>
      <c r="G32" s="1"/>
      <c r="H32" s="1">
        <v>972.02</v>
      </c>
      <c r="I32" s="1"/>
      <c r="J32" s="1"/>
      <c r="K32" s="1"/>
      <c r="L32" s="1">
        <v>972.02</v>
      </c>
    </row>
    <row r="33" spans="1:12" x14ac:dyDescent="0.25">
      <c r="A33" s="49" t="s">
        <v>71</v>
      </c>
      <c r="B33" s="1"/>
      <c r="C33" s="1">
        <v>935.58999999999992</v>
      </c>
      <c r="D33" s="1">
        <v>453.71000000000004</v>
      </c>
      <c r="E33" s="1"/>
      <c r="F33" s="1"/>
      <c r="G33" s="1"/>
      <c r="H33" s="1"/>
      <c r="I33" s="1"/>
      <c r="J33" s="1"/>
      <c r="K33" s="1"/>
      <c r="L33" s="1">
        <v>1389.3</v>
      </c>
    </row>
    <row r="34" spans="1:12" x14ac:dyDescent="0.25">
      <c r="A34" s="49" t="s">
        <v>72</v>
      </c>
      <c r="B34" s="1"/>
      <c r="C34" s="1"/>
      <c r="D34" s="1">
        <v>981.52999999999986</v>
      </c>
      <c r="E34" s="1"/>
      <c r="F34" s="1"/>
      <c r="G34" s="1"/>
      <c r="H34" s="1"/>
      <c r="I34" s="1"/>
      <c r="J34" s="1"/>
      <c r="K34" s="1"/>
      <c r="L34" s="1">
        <v>981.52999999999986</v>
      </c>
    </row>
    <row r="35" spans="1:12" x14ac:dyDescent="0.25">
      <c r="A35" s="40" t="s">
        <v>49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49" t="s">
        <v>60</v>
      </c>
      <c r="B36" s="1"/>
      <c r="C36" s="1"/>
      <c r="D36" s="1"/>
      <c r="E36" s="1"/>
      <c r="F36" s="1"/>
      <c r="G36" s="1"/>
      <c r="H36" s="1">
        <v>1202.5300000000002</v>
      </c>
      <c r="I36" s="1"/>
      <c r="J36" s="1"/>
      <c r="K36" s="1"/>
      <c r="L36" s="1">
        <v>1202.5300000000002</v>
      </c>
    </row>
    <row r="37" spans="1:12" x14ac:dyDescent="0.25">
      <c r="A37" s="3" t="s">
        <v>34</v>
      </c>
      <c r="B37" s="1"/>
      <c r="C37" s="1">
        <v>797.54</v>
      </c>
      <c r="D37" s="1"/>
      <c r="E37" s="1"/>
      <c r="F37" s="1"/>
      <c r="G37" s="1">
        <v>969.1099999999999</v>
      </c>
      <c r="H37" s="1">
        <v>1170.54</v>
      </c>
      <c r="I37" s="1">
        <v>978.59</v>
      </c>
      <c r="J37" s="1"/>
      <c r="K37" s="1">
        <v>355.53</v>
      </c>
      <c r="L37" s="1">
        <v>4271.3099999999995</v>
      </c>
    </row>
    <row r="38" spans="1:12" x14ac:dyDescent="0.25">
      <c r="A38" s="40" t="s">
        <v>36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49" t="s">
        <v>62</v>
      </c>
      <c r="B39" s="1"/>
      <c r="C39" s="1"/>
      <c r="D39" s="1"/>
      <c r="E39" s="1"/>
      <c r="F39" s="1"/>
      <c r="G39" s="1">
        <v>969.1099999999999</v>
      </c>
      <c r="H39" s="1"/>
      <c r="I39" s="1"/>
      <c r="J39" s="1"/>
      <c r="K39" s="1"/>
      <c r="L39" s="1">
        <v>969.1099999999999</v>
      </c>
    </row>
    <row r="40" spans="1:12" x14ac:dyDescent="0.25">
      <c r="A40" s="49" t="s">
        <v>76</v>
      </c>
      <c r="B40" s="1"/>
      <c r="C40" s="1">
        <v>797.54</v>
      </c>
      <c r="D40" s="1"/>
      <c r="E40" s="1"/>
      <c r="F40" s="1"/>
      <c r="G40" s="1"/>
      <c r="H40" s="1"/>
      <c r="I40" s="1"/>
      <c r="J40" s="1"/>
      <c r="K40" s="1"/>
      <c r="L40" s="1">
        <v>797.54</v>
      </c>
    </row>
    <row r="41" spans="1:12" x14ac:dyDescent="0.25">
      <c r="A41" s="40" t="s">
        <v>43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49" t="s">
        <v>64</v>
      </c>
      <c r="B42" s="1"/>
      <c r="C42" s="1"/>
      <c r="D42" s="1"/>
      <c r="E42" s="1"/>
      <c r="F42" s="1"/>
      <c r="G42" s="1"/>
      <c r="H42" s="1"/>
      <c r="I42" s="1"/>
      <c r="J42" s="1"/>
      <c r="K42" s="1">
        <v>355.53</v>
      </c>
      <c r="L42" s="1">
        <v>355.53</v>
      </c>
    </row>
    <row r="43" spans="1:12" x14ac:dyDescent="0.25">
      <c r="A43" s="49" t="s">
        <v>70</v>
      </c>
      <c r="B43" s="1"/>
      <c r="C43" s="1"/>
      <c r="D43" s="1"/>
      <c r="E43" s="1"/>
      <c r="F43" s="1"/>
      <c r="G43" s="1"/>
      <c r="H43" s="1">
        <v>1170.54</v>
      </c>
      <c r="I43" s="1"/>
      <c r="J43" s="1"/>
      <c r="K43" s="1"/>
      <c r="L43" s="1">
        <v>1170.54</v>
      </c>
    </row>
    <row r="44" spans="1:12" x14ac:dyDescent="0.25">
      <c r="A44" s="49" t="s">
        <v>73</v>
      </c>
      <c r="B44" s="1"/>
      <c r="C44" s="1"/>
      <c r="D44" s="1"/>
      <c r="E44" s="1"/>
      <c r="F44" s="1"/>
      <c r="G44" s="1"/>
      <c r="H44" s="1"/>
      <c r="I44" s="1">
        <v>978.59</v>
      </c>
      <c r="J44" s="1"/>
      <c r="K44" s="1"/>
      <c r="L44" s="1">
        <v>978.59</v>
      </c>
    </row>
    <row r="45" spans="1:12" x14ac:dyDescent="0.25">
      <c r="A45" s="3" t="s">
        <v>25</v>
      </c>
      <c r="B45" s="1">
        <v>946.17</v>
      </c>
      <c r="C45" s="1">
        <v>1447.06</v>
      </c>
      <c r="D45" s="1"/>
      <c r="E45" s="1">
        <v>616.36</v>
      </c>
      <c r="F45" s="1">
        <v>979.86999999999989</v>
      </c>
      <c r="G45" s="1"/>
      <c r="H45" s="1">
        <v>3924.2199999999993</v>
      </c>
      <c r="I45" s="1"/>
      <c r="J45" s="1"/>
      <c r="K45" s="1">
        <v>1106.1800000000003</v>
      </c>
      <c r="L45" s="1">
        <v>9019.8599999999988</v>
      </c>
    </row>
    <row r="46" spans="1:12" x14ac:dyDescent="0.25">
      <c r="A46" s="40" t="s">
        <v>36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49" t="s">
        <v>60</v>
      </c>
      <c r="B47" s="1"/>
      <c r="C47" s="1"/>
      <c r="D47" s="1"/>
      <c r="E47" s="1">
        <v>943.34</v>
      </c>
      <c r="F47" s="1"/>
      <c r="G47" s="1"/>
      <c r="H47" s="1">
        <v>1011.37</v>
      </c>
      <c r="I47" s="1"/>
      <c r="J47" s="1"/>
      <c r="K47" s="1">
        <v>490.46000000000004</v>
      </c>
      <c r="L47" s="1">
        <v>2445.17</v>
      </c>
    </row>
    <row r="48" spans="1:12" x14ac:dyDescent="0.25">
      <c r="A48" s="49" t="s">
        <v>70</v>
      </c>
      <c r="B48" s="1"/>
      <c r="C48" s="1"/>
      <c r="D48" s="1"/>
      <c r="E48" s="1"/>
      <c r="F48" s="1"/>
      <c r="G48" s="1"/>
      <c r="H48" s="1">
        <v>952.56</v>
      </c>
      <c r="I48" s="1"/>
      <c r="J48" s="1"/>
      <c r="K48" s="1"/>
      <c r="L48" s="1">
        <v>952.56</v>
      </c>
    </row>
    <row r="49" spans="1:12" x14ac:dyDescent="0.25">
      <c r="A49" s="49" t="s">
        <v>72</v>
      </c>
      <c r="B49" s="1">
        <v>946.17</v>
      </c>
      <c r="C49" s="1"/>
      <c r="D49" s="1"/>
      <c r="E49" s="1"/>
      <c r="F49" s="1"/>
      <c r="G49" s="1"/>
      <c r="H49" s="1"/>
      <c r="I49" s="1"/>
      <c r="J49" s="1"/>
      <c r="K49" s="1"/>
      <c r="L49" s="1">
        <v>946.17</v>
      </c>
    </row>
    <row r="50" spans="1:12" x14ac:dyDescent="0.25">
      <c r="A50" s="40" t="s">
        <v>43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49" t="s">
        <v>63</v>
      </c>
      <c r="B51" s="1"/>
      <c r="C51" s="1"/>
      <c r="D51" s="1"/>
      <c r="E51" s="1"/>
      <c r="F51" s="1"/>
      <c r="G51" s="1"/>
      <c r="H51" s="1">
        <v>966.93</v>
      </c>
      <c r="I51" s="1"/>
      <c r="J51" s="1"/>
      <c r="K51" s="1"/>
      <c r="L51" s="1">
        <v>966.93</v>
      </c>
    </row>
    <row r="52" spans="1:12" x14ac:dyDescent="0.25">
      <c r="A52" s="49" t="s">
        <v>70</v>
      </c>
      <c r="B52" s="1"/>
      <c r="C52" s="1"/>
      <c r="D52" s="1"/>
      <c r="E52" s="1"/>
      <c r="F52" s="1">
        <v>353.4</v>
      </c>
      <c r="G52" s="1"/>
      <c r="H52" s="1">
        <v>993.3599999999999</v>
      </c>
      <c r="I52" s="1"/>
      <c r="J52" s="1"/>
      <c r="K52" s="1"/>
      <c r="L52" s="1">
        <v>1346.7599999999998</v>
      </c>
    </row>
    <row r="53" spans="1:12" x14ac:dyDescent="0.25">
      <c r="A53" s="49" t="s">
        <v>71</v>
      </c>
      <c r="B53" s="1"/>
      <c r="C53" s="1">
        <v>983.74</v>
      </c>
      <c r="D53" s="1"/>
      <c r="E53" s="1"/>
      <c r="F53" s="1"/>
      <c r="G53" s="1"/>
      <c r="H53" s="1"/>
      <c r="I53" s="1"/>
      <c r="J53" s="1"/>
      <c r="K53" s="1"/>
      <c r="L53" s="1">
        <v>983.74</v>
      </c>
    </row>
    <row r="54" spans="1:12" x14ac:dyDescent="0.25">
      <c r="A54" s="49" t="s">
        <v>72</v>
      </c>
      <c r="B54" s="1"/>
      <c r="C54" s="1"/>
      <c r="D54" s="1"/>
      <c r="E54" s="1"/>
      <c r="F54" s="1">
        <v>955.41</v>
      </c>
      <c r="G54" s="1"/>
      <c r="H54" s="1"/>
      <c r="I54" s="1"/>
      <c r="J54" s="1"/>
      <c r="K54" s="1">
        <v>481.72</v>
      </c>
      <c r="L54" s="1">
        <v>1437.13</v>
      </c>
    </row>
    <row r="55" spans="1:12" x14ac:dyDescent="0.25">
      <c r="A55" s="40" t="s">
        <v>49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49" t="s">
        <v>70</v>
      </c>
      <c r="B56" s="1"/>
      <c r="C56" s="1"/>
      <c r="D56" s="1"/>
      <c r="E56" s="1">
        <v>-326.98</v>
      </c>
      <c r="F56" s="1">
        <v>-328.94000000000005</v>
      </c>
      <c r="G56" s="1"/>
      <c r="H56" s="1"/>
      <c r="I56" s="1"/>
      <c r="J56" s="1"/>
      <c r="K56" s="1"/>
      <c r="L56" s="1">
        <v>-655.92000000000007</v>
      </c>
    </row>
    <row r="57" spans="1:12" x14ac:dyDescent="0.25">
      <c r="A57" s="49" t="s">
        <v>71</v>
      </c>
      <c r="B57" s="1"/>
      <c r="C57" s="1">
        <v>463.31999999999994</v>
      </c>
      <c r="D57" s="1"/>
      <c r="E57" s="1"/>
      <c r="F57" s="1"/>
      <c r="G57" s="1"/>
      <c r="H57" s="1"/>
      <c r="I57" s="1"/>
      <c r="J57" s="1"/>
      <c r="K57" s="1">
        <v>134.00000000000023</v>
      </c>
      <c r="L57" s="1">
        <v>597.32000000000016</v>
      </c>
    </row>
    <row r="58" spans="1:12" x14ac:dyDescent="0.25">
      <c r="A58" s="3" t="s">
        <v>26</v>
      </c>
      <c r="B58" s="1">
        <v>938.39</v>
      </c>
      <c r="C58" s="1">
        <v>930</v>
      </c>
      <c r="D58" s="1">
        <v>990.38000000000011</v>
      </c>
      <c r="E58" s="1">
        <v>820.26000000000022</v>
      </c>
      <c r="F58" s="1">
        <v>787.03</v>
      </c>
      <c r="G58" s="1">
        <v>303.17000000000007</v>
      </c>
      <c r="H58" s="1">
        <v>2536.29</v>
      </c>
      <c r="I58" s="1"/>
      <c r="J58" s="1">
        <v>1730.51</v>
      </c>
      <c r="K58" s="1">
        <v>338.55999999999995</v>
      </c>
      <c r="L58" s="1">
        <v>9374.59</v>
      </c>
    </row>
    <row r="59" spans="1:12" x14ac:dyDescent="0.25">
      <c r="A59" s="40" t="s">
        <v>36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49" t="s">
        <v>71</v>
      </c>
      <c r="B60" s="1"/>
      <c r="C60" s="1"/>
      <c r="D60" s="1"/>
      <c r="E60" s="1"/>
      <c r="F60" s="1">
        <v>-346.12999999999988</v>
      </c>
      <c r="G60" s="1"/>
      <c r="H60" s="1"/>
      <c r="I60" s="1"/>
      <c r="J60" s="1"/>
      <c r="K60" s="1"/>
      <c r="L60" s="1">
        <v>-346.12999999999988</v>
      </c>
    </row>
    <row r="61" spans="1:12" x14ac:dyDescent="0.25">
      <c r="A61" s="49" t="s">
        <v>72</v>
      </c>
      <c r="B61" s="1"/>
      <c r="C61" s="1">
        <v>930</v>
      </c>
      <c r="D61" s="1"/>
      <c r="E61" s="1">
        <v>-326</v>
      </c>
      <c r="F61" s="1"/>
      <c r="G61" s="1">
        <v>826.73</v>
      </c>
      <c r="H61" s="1"/>
      <c r="I61" s="1"/>
      <c r="J61" s="1"/>
      <c r="K61" s="1"/>
      <c r="L61" s="1">
        <v>1430.73</v>
      </c>
    </row>
    <row r="62" spans="1:12" x14ac:dyDescent="0.25">
      <c r="A62" s="49" t="s">
        <v>74</v>
      </c>
      <c r="B62" s="1"/>
      <c r="C62" s="1"/>
      <c r="D62" s="1"/>
      <c r="E62" s="1"/>
      <c r="F62" s="1"/>
      <c r="G62" s="1"/>
      <c r="H62" s="1">
        <v>977.8599999999999</v>
      </c>
      <c r="I62" s="1"/>
      <c r="J62" s="1"/>
      <c r="K62" s="1"/>
      <c r="L62" s="1">
        <v>977.8599999999999</v>
      </c>
    </row>
    <row r="63" spans="1:12" x14ac:dyDescent="0.25">
      <c r="A63" s="40" t="s">
        <v>43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49" t="s">
        <v>60</v>
      </c>
      <c r="B64" s="1"/>
      <c r="C64" s="1"/>
      <c r="D64" s="1"/>
      <c r="E64" s="1"/>
      <c r="F64" s="1">
        <v>359.80999999999995</v>
      </c>
      <c r="G64" s="1">
        <v>-523.55999999999995</v>
      </c>
      <c r="H64" s="1"/>
      <c r="I64" s="1"/>
      <c r="J64" s="1"/>
      <c r="K64" s="1"/>
      <c r="L64" s="1">
        <v>-163.75</v>
      </c>
    </row>
    <row r="65" spans="1:12" x14ac:dyDescent="0.25">
      <c r="A65" s="49" t="s">
        <v>70</v>
      </c>
      <c r="B65" s="1"/>
      <c r="C65" s="1"/>
      <c r="D65" s="1">
        <v>990.38000000000011</v>
      </c>
      <c r="E65" s="1"/>
      <c r="F65" s="1"/>
      <c r="G65" s="1"/>
      <c r="H65" s="1">
        <v>487.92999999999995</v>
      </c>
      <c r="I65" s="1"/>
      <c r="J65" s="1"/>
      <c r="K65" s="1">
        <v>-249.77999999999997</v>
      </c>
      <c r="L65" s="1">
        <v>1228.53</v>
      </c>
    </row>
    <row r="66" spans="1:12" x14ac:dyDescent="0.25">
      <c r="A66" s="49" t="s">
        <v>71</v>
      </c>
      <c r="B66" s="1"/>
      <c r="C66" s="1"/>
      <c r="D66" s="1"/>
      <c r="E66" s="1"/>
      <c r="F66" s="1"/>
      <c r="G66" s="1"/>
      <c r="H66" s="1">
        <v>1070.5</v>
      </c>
      <c r="I66" s="1"/>
      <c r="J66" s="1"/>
      <c r="K66" s="1"/>
      <c r="L66" s="1">
        <v>1070.5</v>
      </c>
    </row>
    <row r="67" spans="1:12" x14ac:dyDescent="0.25">
      <c r="A67" s="49" t="s">
        <v>77</v>
      </c>
      <c r="B67" s="1"/>
      <c r="C67" s="1"/>
      <c r="D67" s="1"/>
      <c r="E67" s="1"/>
      <c r="F67" s="1"/>
      <c r="G67" s="1"/>
      <c r="H67" s="1"/>
      <c r="I67" s="1"/>
      <c r="J67" s="1">
        <v>795.15</v>
      </c>
      <c r="K67" s="1"/>
      <c r="L67" s="1">
        <v>795.15</v>
      </c>
    </row>
    <row r="68" spans="1:12" x14ac:dyDescent="0.25">
      <c r="A68" s="40" t="s">
        <v>49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49" t="s">
        <v>60</v>
      </c>
      <c r="B69" s="1"/>
      <c r="C69" s="1"/>
      <c r="D69" s="1"/>
      <c r="E69" s="1"/>
      <c r="F69" s="1"/>
      <c r="G69" s="1"/>
      <c r="H69" s="1"/>
      <c r="I69" s="1"/>
      <c r="J69" s="1"/>
      <c r="K69" s="1">
        <v>929.31999999999994</v>
      </c>
      <c r="L69" s="1">
        <v>929.31999999999994</v>
      </c>
    </row>
    <row r="70" spans="1:12" x14ac:dyDescent="0.25">
      <c r="A70" s="49" t="s">
        <v>70</v>
      </c>
      <c r="B70" s="1">
        <v>938.39</v>
      </c>
      <c r="C70" s="1"/>
      <c r="D70" s="1"/>
      <c r="E70" s="1">
        <v>1146.2600000000002</v>
      </c>
      <c r="F70" s="1">
        <v>773.34999999999991</v>
      </c>
      <c r="G70" s="1"/>
      <c r="H70" s="1"/>
      <c r="I70" s="1"/>
      <c r="J70" s="1">
        <v>480.28999999999996</v>
      </c>
      <c r="K70" s="1"/>
      <c r="L70" s="1">
        <v>3338.29</v>
      </c>
    </row>
    <row r="71" spans="1:12" x14ac:dyDescent="0.25">
      <c r="A71" s="49" t="s">
        <v>72</v>
      </c>
      <c r="B71" s="1"/>
      <c r="C71" s="1"/>
      <c r="D71" s="1"/>
      <c r="E71" s="1"/>
      <c r="F71" s="1"/>
      <c r="G71" s="1"/>
      <c r="H71" s="1"/>
      <c r="I71" s="1"/>
      <c r="J71" s="1">
        <v>455.06999999999994</v>
      </c>
      <c r="K71" s="1">
        <v>-340.98</v>
      </c>
      <c r="L71" s="1">
        <v>114.08999999999992</v>
      </c>
    </row>
    <row r="72" spans="1:12" x14ac:dyDescent="0.25">
      <c r="A72" s="3" t="s">
        <v>27</v>
      </c>
      <c r="B72" s="1">
        <v>-212.69999999999982</v>
      </c>
      <c r="C72" s="1">
        <v>4906.5199999999995</v>
      </c>
      <c r="D72" s="1">
        <v>778.65</v>
      </c>
      <c r="E72" s="1"/>
      <c r="F72" s="1">
        <v>630.13</v>
      </c>
      <c r="G72" s="1">
        <v>460.56000000000017</v>
      </c>
      <c r="H72" s="1">
        <v>2466.8199999999997</v>
      </c>
      <c r="I72" s="1">
        <v>2100.59</v>
      </c>
      <c r="J72" s="1">
        <v>1496.8000000000002</v>
      </c>
      <c r="K72" s="1">
        <v>831.68999999999994</v>
      </c>
      <c r="L72" s="1">
        <v>13459.06</v>
      </c>
    </row>
    <row r="73" spans="1:12" x14ac:dyDescent="0.25">
      <c r="A73" s="40" t="s">
        <v>36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49" t="s">
        <v>65</v>
      </c>
      <c r="B74" s="1"/>
      <c r="C74" s="1"/>
      <c r="D74" s="1"/>
      <c r="E74" s="1"/>
      <c r="F74" s="1">
        <v>964.03000000000009</v>
      </c>
      <c r="G74" s="1"/>
      <c r="H74" s="1"/>
      <c r="I74" s="1"/>
      <c r="J74" s="1"/>
      <c r="K74" s="1"/>
      <c r="L74" s="1">
        <v>964.03000000000009</v>
      </c>
    </row>
    <row r="75" spans="1:12" x14ac:dyDescent="0.25">
      <c r="A75" s="49" t="s">
        <v>64</v>
      </c>
      <c r="B75" s="1"/>
      <c r="C75" s="1"/>
      <c r="D75" s="1"/>
      <c r="E75" s="1"/>
      <c r="F75" s="1"/>
      <c r="G75" s="1"/>
      <c r="H75" s="1">
        <v>783.32999999999993</v>
      </c>
      <c r="I75" s="1"/>
      <c r="J75" s="1"/>
      <c r="K75" s="1"/>
      <c r="L75" s="1">
        <v>783.32999999999993</v>
      </c>
    </row>
    <row r="76" spans="1:12" x14ac:dyDescent="0.25">
      <c r="A76" s="49" t="s">
        <v>60</v>
      </c>
      <c r="B76" s="1"/>
      <c r="C76" s="1">
        <v>467.5</v>
      </c>
      <c r="D76" s="1"/>
      <c r="E76" s="1"/>
      <c r="F76" s="1"/>
      <c r="G76" s="1"/>
      <c r="H76" s="1"/>
      <c r="I76" s="1"/>
      <c r="J76" s="1"/>
      <c r="K76" s="1"/>
      <c r="L76" s="1">
        <v>467.5</v>
      </c>
    </row>
    <row r="77" spans="1:12" x14ac:dyDescent="0.25">
      <c r="A77" s="49" t="s">
        <v>70</v>
      </c>
      <c r="B77" s="1"/>
      <c r="C77" s="1"/>
      <c r="D77" s="1">
        <v>778.65</v>
      </c>
      <c r="E77" s="1"/>
      <c r="F77" s="1">
        <v>-333.90000000000009</v>
      </c>
      <c r="G77" s="1"/>
      <c r="H77" s="1"/>
      <c r="I77" s="1"/>
      <c r="J77" s="1"/>
      <c r="K77" s="1"/>
      <c r="L77" s="1">
        <v>444.74999999999989</v>
      </c>
    </row>
    <row r="78" spans="1:12" x14ac:dyDescent="0.25">
      <c r="A78" s="49" t="s">
        <v>71</v>
      </c>
      <c r="B78" s="1"/>
      <c r="C78" s="1"/>
      <c r="D78" s="1"/>
      <c r="E78" s="1"/>
      <c r="F78" s="1"/>
      <c r="G78" s="1"/>
      <c r="H78" s="1"/>
      <c r="I78" s="1"/>
      <c r="J78" s="1">
        <v>1149.69</v>
      </c>
      <c r="K78" s="1">
        <v>831.68999999999994</v>
      </c>
      <c r="L78" s="1">
        <v>1981.38</v>
      </c>
    </row>
    <row r="79" spans="1:12" x14ac:dyDescent="0.25">
      <c r="A79" s="49" t="s">
        <v>72</v>
      </c>
      <c r="B79" s="1"/>
      <c r="C79" s="1">
        <v>992.62</v>
      </c>
      <c r="D79" s="1"/>
      <c r="E79" s="1"/>
      <c r="F79" s="1"/>
      <c r="G79" s="1"/>
      <c r="H79" s="1"/>
      <c r="I79" s="1"/>
      <c r="J79" s="1"/>
      <c r="K79" s="1"/>
      <c r="L79" s="1">
        <v>992.62</v>
      </c>
    </row>
    <row r="80" spans="1:12" x14ac:dyDescent="0.25">
      <c r="A80" s="40" t="s">
        <v>43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49" t="s">
        <v>65</v>
      </c>
      <c r="B81" s="1"/>
      <c r="C81" s="1"/>
      <c r="D81" s="1"/>
      <c r="E81" s="1"/>
      <c r="F81" s="1"/>
      <c r="G81" s="1"/>
      <c r="H81" s="1">
        <v>354.46000000000004</v>
      </c>
      <c r="I81" s="1"/>
      <c r="J81" s="1"/>
      <c r="K81" s="1"/>
      <c r="L81" s="1">
        <v>354.46000000000004</v>
      </c>
    </row>
    <row r="82" spans="1:12" x14ac:dyDescent="0.25">
      <c r="A82" s="49" t="s">
        <v>60</v>
      </c>
      <c r="B82" s="1">
        <v>-335.90999999999985</v>
      </c>
      <c r="C82" s="1"/>
      <c r="D82" s="1"/>
      <c r="E82" s="1"/>
      <c r="F82" s="1"/>
      <c r="G82" s="1"/>
      <c r="H82" s="1"/>
      <c r="I82" s="1"/>
      <c r="J82" s="1"/>
      <c r="K82" s="1"/>
      <c r="L82" s="1">
        <v>-335.90999999999985</v>
      </c>
    </row>
    <row r="83" spans="1:12" x14ac:dyDescent="0.25">
      <c r="A83" s="49" t="s">
        <v>70</v>
      </c>
      <c r="B83" s="1"/>
      <c r="C83" s="1">
        <v>1195.3499999999999</v>
      </c>
      <c r="D83" s="1"/>
      <c r="E83" s="1"/>
      <c r="F83" s="1"/>
      <c r="G83" s="1"/>
      <c r="H83" s="1">
        <v>958.27999999999986</v>
      </c>
      <c r="I83" s="1"/>
      <c r="J83" s="1">
        <v>347.11</v>
      </c>
      <c r="K83" s="1"/>
      <c r="L83" s="1">
        <v>2500.7399999999998</v>
      </c>
    </row>
    <row r="84" spans="1:12" x14ac:dyDescent="0.25">
      <c r="A84" s="49" t="s">
        <v>71</v>
      </c>
      <c r="B84" s="1"/>
      <c r="C84" s="1">
        <v>949</v>
      </c>
      <c r="D84" s="1"/>
      <c r="E84" s="1"/>
      <c r="F84" s="1"/>
      <c r="G84" s="1"/>
      <c r="H84" s="1">
        <v>370.75000000000011</v>
      </c>
      <c r="I84" s="1"/>
      <c r="J84" s="1"/>
      <c r="K84" s="1"/>
      <c r="L84" s="1">
        <v>1319.75</v>
      </c>
    </row>
    <row r="85" spans="1:12" x14ac:dyDescent="0.25">
      <c r="A85" s="40" t="s">
        <v>49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49" t="s">
        <v>60</v>
      </c>
      <c r="B86" s="1">
        <v>-351.35000000000014</v>
      </c>
      <c r="C86" s="1"/>
      <c r="D86" s="1"/>
      <c r="E86" s="1"/>
      <c r="F86" s="1"/>
      <c r="G86" s="1"/>
      <c r="H86" s="1"/>
      <c r="I86" s="1"/>
      <c r="J86" s="1"/>
      <c r="K86" s="1"/>
      <c r="L86" s="1">
        <v>-351.35000000000014</v>
      </c>
    </row>
    <row r="87" spans="1:12" x14ac:dyDescent="0.25">
      <c r="A87" s="49" t="s">
        <v>70</v>
      </c>
      <c r="B87" s="1">
        <v>474.56000000000017</v>
      </c>
      <c r="C87" s="1"/>
      <c r="D87" s="1"/>
      <c r="E87" s="1"/>
      <c r="F87" s="1"/>
      <c r="G87" s="1"/>
      <c r="H87" s="1"/>
      <c r="I87" s="1"/>
      <c r="J87" s="1"/>
      <c r="K87" s="1"/>
      <c r="L87" s="1">
        <v>474.56000000000017</v>
      </c>
    </row>
    <row r="88" spans="1:12" x14ac:dyDescent="0.25">
      <c r="A88" s="49" t="s">
        <v>71</v>
      </c>
      <c r="B88" s="1"/>
      <c r="C88" s="1">
        <v>352.34000000000003</v>
      </c>
      <c r="D88" s="1"/>
      <c r="E88" s="1"/>
      <c r="F88" s="1"/>
      <c r="G88" s="1"/>
      <c r="H88" s="1"/>
      <c r="I88" s="1">
        <v>2100.59</v>
      </c>
      <c r="J88" s="1"/>
      <c r="K88" s="1"/>
      <c r="L88" s="1">
        <v>2452.9300000000003</v>
      </c>
    </row>
    <row r="89" spans="1:12" x14ac:dyDescent="0.25">
      <c r="A89" s="49" t="s">
        <v>72</v>
      </c>
      <c r="B89" s="1"/>
      <c r="C89" s="1">
        <v>949.70999999999992</v>
      </c>
      <c r="D89" s="1"/>
      <c r="E89" s="1"/>
      <c r="F89" s="1"/>
      <c r="G89" s="1">
        <v>460.56000000000017</v>
      </c>
      <c r="H89" s="1"/>
      <c r="I89" s="1"/>
      <c r="J89" s="1"/>
      <c r="K89" s="1"/>
      <c r="L89" s="1">
        <v>1410.27</v>
      </c>
    </row>
    <row r="90" spans="1:12" x14ac:dyDescent="0.25">
      <c r="A90" s="3" t="s">
        <v>28</v>
      </c>
      <c r="B90" s="1">
        <v>349.18999999999994</v>
      </c>
      <c r="C90" s="1">
        <v>2612.62</v>
      </c>
      <c r="D90" s="1">
        <v>2348.2000000000003</v>
      </c>
      <c r="E90" s="1">
        <v>932.25999999999976</v>
      </c>
      <c r="F90" s="1">
        <v>2408.6999999999998</v>
      </c>
      <c r="G90" s="1">
        <v>960.44</v>
      </c>
      <c r="H90" s="1">
        <v>2937.75</v>
      </c>
      <c r="I90" s="1">
        <v>969.82999999999993</v>
      </c>
      <c r="J90" s="1">
        <v>1599.92</v>
      </c>
      <c r="K90" s="1">
        <v>3433.2</v>
      </c>
      <c r="L90" s="1">
        <v>18552.110000000004</v>
      </c>
    </row>
    <row r="91" spans="1:12" x14ac:dyDescent="0.25">
      <c r="A91" s="40" t="s">
        <v>36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49" t="s">
        <v>60</v>
      </c>
      <c r="B92" s="1"/>
      <c r="C92" s="1"/>
      <c r="D92" s="1"/>
      <c r="E92" s="1">
        <v>461.93999999999983</v>
      </c>
      <c r="F92" s="1"/>
      <c r="G92" s="1"/>
      <c r="H92" s="1"/>
      <c r="I92" s="1"/>
      <c r="J92" s="1">
        <v>1599.92</v>
      </c>
      <c r="K92" s="1"/>
      <c r="L92" s="1">
        <v>2061.8599999999997</v>
      </c>
    </row>
    <row r="93" spans="1:12" x14ac:dyDescent="0.25">
      <c r="A93" s="49" t="s">
        <v>70</v>
      </c>
      <c r="B93" s="1"/>
      <c r="C93" s="1"/>
      <c r="D93" s="1">
        <v>1163.5500000000002</v>
      </c>
      <c r="E93" s="1"/>
      <c r="F93" s="1"/>
      <c r="G93" s="1"/>
      <c r="H93" s="1">
        <v>934.90000000000009</v>
      </c>
      <c r="I93" s="1"/>
      <c r="J93" s="1"/>
      <c r="K93" s="1"/>
      <c r="L93" s="1">
        <v>2098.4500000000003</v>
      </c>
    </row>
    <row r="94" spans="1:12" x14ac:dyDescent="0.25">
      <c r="A94" s="49" t="s">
        <v>71</v>
      </c>
      <c r="B94" s="1"/>
      <c r="C94" s="1">
        <v>811.99999999999989</v>
      </c>
      <c r="D94" s="1"/>
      <c r="E94" s="1"/>
      <c r="F94" s="1"/>
      <c r="G94" s="1"/>
      <c r="H94" s="1"/>
      <c r="I94" s="1"/>
      <c r="J94" s="1"/>
      <c r="K94" s="1">
        <v>816.88</v>
      </c>
      <c r="L94" s="1">
        <v>1628.8799999999999</v>
      </c>
    </row>
    <row r="95" spans="1:12" x14ac:dyDescent="0.25">
      <c r="A95" s="40" t="s">
        <v>43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49" t="s">
        <v>61</v>
      </c>
      <c r="B96" s="1"/>
      <c r="C96" s="1"/>
      <c r="D96" s="1"/>
      <c r="E96" s="1"/>
      <c r="F96" s="1"/>
      <c r="G96" s="1"/>
      <c r="H96" s="1"/>
      <c r="I96" s="1">
        <v>969.82999999999993</v>
      </c>
      <c r="J96" s="1"/>
      <c r="K96" s="1"/>
      <c r="L96" s="1">
        <v>969.82999999999993</v>
      </c>
    </row>
    <row r="97" spans="1:12" x14ac:dyDescent="0.25">
      <c r="A97" s="49" t="s">
        <v>64</v>
      </c>
      <c r="B97" s="1"/>
      <c r="C97" s="1"/>
      <c r="D97" s="1"/>
      <c r="E97" s="1"/>
      <c r="F97" s="1"/>
      <c r="G97" s="1"/>
      <c r="H97" s="1">
        <v>1224.3399999999999</v>
      </c>
      <c r="I97" s="1"/>
      <c r="J97" s="1"/>
      <c r="K97" s="1"/>
      <c r="L97" s="1">
        <v>1224.3399999999999</v>
      </c>
    </row>
    <row r="98" spans="1:12" x14ac:dyDescent="0.25">
      <c r="A98" s="49" t="s">
        <v>60</v>
      </c>
      <c r="B98" s="1">
        <v>349.18999999999994</v>
      </c>
      <c r="C98" s="1"/>
      <c r="D98" s="1"/>
      <c r="E98" s="1"/>
      <c r="F98" s="1"/>
      <c r="G98" s="1"/>
      <c r="H98" s="1">
        <v>119.22000000000003</v>
      </c>
      <c r="I98" s="1"/>
      <c r="J98" s="1"/>
      <c r="K98" s="1"/>
      <c r="L98" s="1">
        <v>468.40999999999997</v>
      </c>
    </row>
    <row r="99" spans="1:12" x14ac:dyDescent="0.25">
      <c r="A99" s="49" t="s">
        <v>70</v>
      </c>
      <c r="B99" s="1"/>
      <c r="C99" s="1">
        <v>1156.5999999999999</v>
      </c>
      <c r="D99" s="1"/>
      <c r="E99" s="1">
        <v>470.31999999999994</v>
      </c>
      <c r="F99" s="1"/>
      <c r="G99" s="1"/>
      <c r="H99" s="1"/>
      <c r="I99" s="1"/>
      <c r="J99" s="1"/>
      <c r="K99" s="1">
        <v>1768.2799999999997</v>
      </c>
      <c r="L99" s="1">
        <v>3395.2</v>
      </c>
    </row>
    <row r="100" spans="1:12" x14ac:dyDescent="0.25">
      <c r="A100" s="49" t="s">
        <v>71</v>
      </c>
      <c r="B100" s="1"/>
      <c r="C100" s="1"/>
      <c r="D100" s="1"/>
      <c r="E100" s="1"/>
      <c r="F100" s="1">
        <v>1209.7599999999998</v>
      </c>
      <c r="G100" s="1">
        <v>960.44</v>
      </c>
      <c r="H100" s="1"/>
      <c r="I100" s="1"/>
      <c r="J100" s="1"/>
      <c r="K100" s="1"/>
      <c r="L100" s="1">
        <v>2170.1999999999998</v>
      </c>
    </row>
    <row r="101" spans="1:12" x14ac:dyDescent="0.25">
      <c r="A101" s="49" t="s">
        <v>72</v>
      </c>
      <c r="B101" s="1"/>
      <c r="C101" s="1"/>
      <c r="D101" s="1">
        <v>1184.6500000000001</v>
      </c>
      <c r="E101" s="1"/>
      <c r="F101" s="1">
        <v>1198.94</v>
      </c>
      <c r="G101" s="1"/>
      <c r="H101" s="1">
        <v>1002.3199999999999</v>
      </c>
      <c r="I101" s="1"/>
      <c r="J101" s="1"/>
      <c r="K101" s="1"/>
      <c r="L101" s="1">
        <v>3385.91</v>
      </c>
    </row>
    <row r="102" spans="1:12" x14ac:dyDescent="0.25">
      <c r="A102" s="49" t="s">
        <v>76</v>
      </c>
      <c r="B102" s="1"/>
      <c r="C102" s="1"/>
      <c r="D102" s="1"/>
      <c r="E102" s="1"/>
      <c r="F102" s="1"/>
      <c r="G102" s="1"/>
      <c r="H102" s="1"/>
      <c r="I102" s="1"/>
      <c r="J102" s="1"/>
      <c r="K102" s="1">
        <v>361.97</v>
      </c>
      <c r="L102" s="1">
        <v>361.97</v>
      </c>
    </row>
    <row r="103" spans="1:12" x14ac:dyDescent="0.25">
      <c r="A103" s="40" t="s">
        <v>49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49" t="s">
        <v>70</v>
      </c>
      <c r="B104" s="1"/>
      <c r="C104" s="1">
        <v>-330.92000000000007</v>
      </c>
      <c r="D104" s="1"/>
      <c r="E104" s="1"/>
      <c r="F104" s="1"/>
      <c r="G104" s="1"/>
      <c r="H104" s="1"/>
      <c r="I104" s="1"/>
      <c r="J104" s="1"/>
      <c r="K104" s="1"/>
      <c r="L104" s="1">
        <v>-330.92000000000007</v>
      </c>
    </row>
    <row r="105" spans="1:12" x14ac:dyDescent="0.25">
      <c r="A105" s="49" t="s">
        <v>71</v>
      </c>
      <c r="B105" s="1"/>
      <c r="C105" s="1"/>
      <c r="D105" s="1"/>
      <c r="E105" s="1"/>
      <c r="F105" s="1"/>
      <c r="G105" s="1"/>
      <c r="H105" s="1">
        <v>-343.03</v>
      </c>
      <c r="I105" s="1"/>
      <c r="J105" s="1"/>
      <c r="K105" s="1"/>
      <c r="L105" s="1">
        <v>-343.03</v>
      </c>
    </row>
    <row r="106" spans="1:12" x14ac:dyDescent="0.25">
      <c r="A106" s="49" t="s">
        <v>72</v>
      </c>
      <c r="B106" s="1"/>
      <c r="C106" s="1"/>
      <c r="D106" s="1"/>
      <c r="E106" s="1"/>
      <c r="F106" s="1"/>
      <c r="G106" s="1"/>
      <c r="H106" s="1"/>
      <c r="I106" s="1"/>
      <c r="J106" s="1"/>
      <c r="K106" s="1">
        <v>486.06999999999994</v>
      </c>
      <c r="L106" s="1">
        <v>486.06999999999994</v>
      </c>
    </row>
    <row r="107" spans="1:12" x14ac:dyDescent="0.25">
      <c r="A107" s="49" t="s">
        <v>76</v>
      </c>
      <c r="B107" s="1"/>
      <c r="C107" s="1">
        <v>974.93999999999994</v>
      </c>
      <c r="D107" s="1"/>
      <c r="E107" s="1"/>
      <c r="F107" s="1"/>
      <c r="G107" s="1"/>
      <c r="H107" s="1"/>
      <c r="I107" s="1"/>
      <c r="J107" s="1"/>
      <c r="K107" s="1"/>
      <c r="L107" s="1">
        <v>974.93999999999994</v>
      </c>
    </row>
    <row r="108" spans="1:12" x14ac:dyDescent="0.25">
      <c r="A108" s="3" t="s">
        <v>29</v>
      </c>
      <c r="B108" s="1">
        <v>138.07999999999993</v>
      </c>
      <c r="C108" s="1">
        <v>3554.17</v>
      </c>
      <c r="D108" s="1">
        <v>776.32</v>
      </c>
      <c r="E108" s="1">
        <v>2748.35</v>
      </c>
      <c r="F108" s="1">
        <v>19.270000000000095</v>
      </c>
      <c r="G108" s="1">
        <v>841.72</v>
      </c>
      <c r="H108" s="1">
        <v>7701.8899999999994</v>
      </c>
      <c r="I108" s="1"/>
      <c r="J108" s="1">
        <v>475.99</v>
      </c>
      <c r="K108" s="1">
        <v>3122.1899999999996</v>
      </c>
      <c r="L108" s="1">
        <v>19377.979999999996</v>
      </c>
    </row>
    <row r="109" spans="1:12" x14ac:dyDescent="0.25">
      <c r="A109" s="40" t="s">
        <v>36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49" t="s">
        <v>61</v>
      </c>
      <c r="B110" s="1"/>
      <c r="C110" s="1"/>
      <c r="D110" s="1"/>
      <c r="E110" s="1"/>
      <c r="F110" s="1"/>
      <c r="G110" s="1"/>
      <c r="H110" s="1">
        <v>1235.4000000000001</v>
      </c>
      <c r="I110" s="1"/>
      <c r="J110" s="1"/>
      <c r="K110" s="1"/>
      <c r="L110" s="1">
        <v>1235.4000000000001</v>
      </c>
    </row>
    <row r="111" spans="1:12" x14ac:dyDescent="0.25">
      <c r="A111" s="49" t="s">
        <v>64</v>
      </c>
      <c r="B111" s="1"/>
      <c r="C111" s="1">
        <v>966.21999999999991</v>
      </c>
      <c r="D111" s="1"/>
      <c r="E111" s="1"/>
      <c r="F111" s="1"/>
      <c r="G111" s="1"/>
      <c r="H111" s="1"/>
      <c r="I111" s="1"/>
      <c r="J111" s="1"/>
      <c r="K111" s="1"/>
      <c r="L111" s="1">
        <v>966.21999999999991</v>
      </c>
    </row>
    <row r="112" spans="1:12" x14ac:dyDescent="0.25">
      <c r="A112" s="49" t="s">
        <v>60</v>
      </c>
      <c r="B112" s="1"/>
      <c r="C112" s="1"/>
      <c r="D112" s="1"/>
      <c r="E112" s="1"/>
      <c r="F112" s="1"/>
      <c r="G112" s="1">
        <v>841.72</v>
      </c>
      <c r="H112" s="1">
        <v>932.10000000000014</v>
      </c>
      <c r="I112" s="1"/>
      <c r="J112" s="1"/>
      <c r="K112" s="1"/>
      <c r="L112" s="1">
        <v>1773.8200000000002</v>
      </c>
    </row>
    <row r="113" spans="1:12" x14ac:dyDescent="0.25">
      <c r="A113" s="49" t="s">
        <v>70</v>
      </c>
      <c r="B113" s="1"/>
      <c r="C113" s="1"/>
      <c r="D113" s="1"/>
      <c r="E113" s="1"/>
      <c r="F113" s="1"/>
      <c r="G113" s="1"/>
      <c r="H113" s="1">
        <v>1191.77</v>
      </c>
      <c r="I113" s="1"/>
      <c r="J113" s="1"/>
      <c r="K113" s="1"/>
      <c r="L113" s="1">
        <v>1191.77</v>
      </c>
    </row>
    <row r="114" spans="1:12" x14ac:dyDescent="0.25">
      <c r="A114" s="49" t="s">
        <v>71</v>
      </c>
      <c r="B114" s="1"/>
      <c r="C114" s="1">
        <v>-329.93000000000006</v>
      </c>
      <c r="D114" s="1"/>
      <c r="E114" s="1"/>
      <c r="F114" s="1"/>
      <c r="G114" s="1"/>
      <c r="H114" s="1"/>
      <c r="I114" s="1"/>
      <c r="J114" s="1"/>
      <c r="K114" s="1">
        <v>473.13999999999987</v>
      </c>
      <c r="L114" s="1">
        <v>143.20999999999981</v>
      </c>
    </row>
    <row r="115" spans="1:12" x14ac:dyDescent="0.25">
      <c r="A115" s="49" t="s">
        <v>72</v>
      </c>
      <c r="B115" s="1"/>
      <c r="C115" s="1"/>
      <c r="D115" s="1"/>
      <c r="E115" s="1"/>
      <c r="F115" s="1"/>
      <c r="G115" s="1"/>
      <c r="H115" s="1">
        <v>836.68999999999994</v>
      </c>
      <c r="I115" s="1"/>
      <c r="J115" s="1"/>
      <c r="K115" s="1">
        <v>921</v>
      </c>
      <c r="L115" s="1">
        <v>1757.69</v>
      </c>
    </row>
    <row r="116" spans="1:12" x14ac:dyDescent="0.25">
      <c r="A116" s="49" t="s">
        <v>75</v>
      </c>
      <c r="B116" s="1"/>
      <c r="C116" s="1"/>
      <c r="D116" s="1"/>
      <c r="E116" s="1"/>
      <c r="F116" s="1"/>
      <c r="G116" s="1"/>
      <c r="H116" s="1">
        <v>975.65</v>
      </c>
      <c r="I116" s="1"/>
      <c r="J116" s="1"/>
      <c r="K116" s="1"/>
      <c r="L116" s="1">
        <v>975.65</v>
      </c>
    </row>
    <row r="117" spans="1:12" x14ac:dyDescent="0.25">
      <c r="A117" s="40" t="s">
        <v>43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49" t="s">
        <v>61</v>
      </c>
      <c r="B118" s="1"/>
      <c r="C118" s="1"/>
      <c r="D118" s="1"/>
      <c r="E118" s="1"/>
      <c r="F118" s="1"/>
      <c r="G118" s="1"/>
      <c r="H118" s="1"/>
      <c r="I118" s="1"/>
      <c r="J118" s="1"/>
      <c r="K118" s="1">
        <v>358.7399999999999</v>
      </c>
      <c r="L118" s="1">
        <v>358.7399999999999</v>
      </c>
    </row>
    <row r="119" spans="1:12" x14ac:dyDescent="0.25">
      <c r="A119" s="49" t="s">
        <v>63</v>
      </c>
      <c r="B119" s="1"/>
      <c r="C119" s="1">
        <v>1228.02</v>
      </c>
      <c r="D119" s="1"/>
      <c r="E119" s="1"/>
      <c r="F119" s="1"/>
      <c r="G119" s="1"/>
      <c r="H119" s="1"/>
      <c r="I119" s="1"/>
      <c r="J119" s="1"/>
      <c r="K119" s="1"/>
      <c r="L119" s="1">
        <v>1228.02</v>
      </c>
    </row>
    <row r="120" spans="1:12" x14ac:dyDescent="0.25">
      <c r="A120" s="49" t="s">
        <v>60</v>
      </c>
      <c r="B120" s="1"/>
      <c r="C120" s="1"/>
      <c r="D120" s="1"/>
      <c r="E120" s="1">
        <v>1139.4100000000001</v>
      </c>
      <c r="F120" s="1"/>
      <c r="G120" s="1"/>
      <c r="H120" s="1"/>
      <c r="I120" s="1"/>
      <c r="J120" s="1"/>
      <c r="K120" s="1"/>
      <c r="L120" s="1">
        <v>1139.4100000000001</v>
      </c>
    </row>
    <row r="121" spans="1:12" x14ac:dyDescent="0.25">
      <c r="A121" s="49" t="s">
        <v>70</v>
      </c>
      <c r="B121" s="1"/>
      <c r="C121" s="1"/>
      <c r="D121" s="1"/>
      <c r="E121" s="1"/>
      <c r="F121" s="1"/>
      <c r="G121" s="1"/>
      <c r="H121" s="1">
        <v>350.2399999999999</v>
      </c>
      <c r="I121" s="1"/>
      <c r="J121" s="1"/>
      <c r="K121" s="1"/>
      <c r="L121" s="1">
        <v>350.2399999999999</v>
      </c>
    </row>
    <row r="122" spans="1:12" x14ac:dyDescent="0.25">
      <c r="A122" s="49" t="s">
        <v>71</v>
      </c>
      <c r="B122" s="1"/>
      <c r="C122" s="1">
        <v>-331.91000000000008</v>
      </c>
      <c r="D122" s="1">
        <v>776.32</v>
      </c>
      <c r="E122" s="1">
        <v>1142.83</v>
      </c>
      <c r="F122" s="1">
        <v>368.53000000000009</v>
      </c>
      <c r="G122" s="1"/>
      <c r="H122" s="1"/>
      <c r="I122" s="1"/>
      <c r="J122" s="1">
        <v>475.99</v>
      </c>
      <c r="K122" s="1"/>
      <c r="L122" s="1">
        <v>2431.7600000000002</v>
      </c>
    </row>
    <row r="123" spans="1:12" x14ac:dyDescent="0.25">
      <c r="A123" s="49" t="s">
        <v>72</v>
      </c>
      <c r="B123" s="1"/>
      <c r="C123" s="1"/>
      <c r="D123" s="1"/>
      <c r="E123" s="1"/>
      <c r="F123" s="1"/>
      <c r="G123" s="1"/>
      <c r="H123" s="1"/>
      <c r="I123" s="1"/>
      <c r="J123" s="1"/>
      <c r="K123" s="1">
        <v>372.98</v>
      </c>
      <c r="L123" s="1">
        <v>372.98</v>
      </c>
    </row>
    <row r="124" spans="1:12" x14ac:dyDescent="0.25">
      <c r="A124" s="49" t="s">
        <v>73</v>
      </c>
      <c r="B124" s="1"/>
      <c r="C124" s="1">
        <v>804.74</v>
      </c>
      <c r="D124" s="1"/>
      <c r="E124" s="1"/>
      <c r="F124" s="1"/>
      <c r="G124" s="1"/>
      <c r="H124" s="1"/>
      <c r="I124" s="1"/>
      <c r="J124" s="1"/>
      <c r="K124" s="1"/>
      <c r="L124" s="1">
        <v>804.74</v>
      </c>
    </row>
    <row r="125" spans="1:12" x14ac:dyDescent="0.25">
      <c r="A125" s="49" t="s">
        <v>74</v>
      </c>
      <c r="B125" s="1"/>
      <c r="C125" s="1"/>
      <c r="D125" s="1"/>
      <c r="E125" s="1"/>
      <c r="F125" s="1"/>
      <c r="G125" s="1"/>
      <c r="H125" s="1">
        <v>364.1400000000001</v>
      </c>
      <c r="I125" s="1"/>
      <c r="J125" s="1"/>
      <c r="K125" s="1"/>
      <c r="L125" s="1">
        <v>364.1400000000001</v>
      </c>
    </row>
    <row r="126" spans="1:12" x14ac:dyDescent="0.25">
      <c r="A126" s="40" t="s">
        <v>49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49" t="s">
        <v>70</v>
      </c>
      <c r="B127" s="1">
        <v>483.17000000000007</v>
      </c>
      <c r="C127" s="1">
        <v>1217.03</v>
      </c>
      <c r="D127" s="1"/>
      <c r="E127" s="1"/>
      <c r="F127" s="1">
        <v>-349.26</v>
      </c>
      <c r="G127" s="1"/>
      <c r="H127" s="1">
        <v>829.20999999999992</v>
      </c>
      <c r="I127" s="1"/>
      <c r="J127" s="1"/>
      <c r="K127" s="1"/>
      <c r="L127" s="1">
        <v>2180.15</v>
      </c>
    </row>
    <row r="128" spans="1:12" x14ac:dyDescent="0.25">
      <c r="A128" s="49" t="s">
        <v>71</v>
      </c>
      <c r="B128" s="1"/>
      <c r="C128" s="1"/>
      <c r="D128" s="1"/>
      <c r="E128" s="1"/>
      <c r="F128" s="1"/>
      <c r="G128" s="1"/>
      <c r="H128" s="1">
        <v>986.68999999999994</v>
      </c>
      <c r="I128" s="1"/>
      <c r="J128" s="1"/>
      <c r="K128" s="1"/>
      <c r="L128" s="1">
        <v>986.68999999999994</v>
      </c>
    </row>
    <row r="129" spans="1:12" x14ac:dyDescent="0.25">
      <c r="A129" s="49" t="s">
        <v>72</v>
      </c>
      <c r="B129" s="1">
        <v>-345.09000000000015</v>
      </c>
      <c r="C129" s="1"/>
      <c r="D129" s="1"/>
      <c r="E129" s="1">
        <v>466.11000000000013</v>
      </c>
      <c r="F129" s="1"/>
      <c r="G129" s="1"/>
      <c r="H129" s="1"/>
      <c r="I129" s="1"/>
      <c r="J129" s="1"/>
      <c r="K129" s="1">
        <v>996.32999999999993</v>
      </c>
      <c r="L129" s="1">
        <v>1117.3499999999999</v>
      </c>
    </row>
    <row r="130" spans="1:12" x14ac:dyDescent="0.25">
      <c r="A130" s="3" t="s">
        <v>30</v>
      </c>
      <c r="B130" s="1">
        <v>3144.6800000000003</v>
      </c>
      <c r="C130" s="1">
        <v>4126.97</v>
      </c>
      <c r="D130" s="1">
        <v>5264.42</v>
      </c>
      <c r="E130" s="1">
        <v>1961.18</v>
      </c>
      <c r="F130" s="1">
        <v>6759.5199999999995</v>
      </c>
      <c r="G130" s="1">
        <v>1453.13</v>
      </c>
      <c r="H130" s="1">
        <v>9492.7599999999984</v>
      </c>
      <c r="I130" s="1">
        <v>961.16000000000008</v>
      </c>
      <c r="J130" s="1">
        <v>3686.5</v>
      </c>
      <c r="K130" s="1">
        <v>4835.4299999999994</v>
      </c>
      <c r="L130" s="1">
        <v>41685.750000000015</v>
      </c>
    </row>
    <row r="131" spans="1:12" x14ac:dyDescent="0.25">
      <c r="A131" s="40" t="s">
        <v>36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49" t="s">
        <v>62</v>
      </c>
      <c r="B132" s="1"/>
      <c r="C132" s="1"/>
      <c r="D132" s="1"/>
      <c r="E132" s="1"/>
      <c r="F132" s="1"/>
      <c r="G132" s="1"/>
      <c r="H132" s="1"/>
      <c r="I132" s="1"/>
      <c r="J132" s="1"/>
      <c r="K132" s="1">
        <v>788.04000000000008</v>
      </c>
      <c r="L132" s="1">
        <v>788.04000000000008</v>
      </c>
    </row>
    <row r="133" spans="1:12" x14ac:dyDescent="0.25">
      <c r="A133" s="49" t="s">
        <v>60</v>
      </c>
      <c r="B133" s="1">
        <v>136.84000000000015</v>
      </c>
      <c r="C133" s="1">
        <v>957.57</v>
      </c>
      <c r="D133" s="1"/>
      <c r="E133" s="1"/>
      <c r="F133" s="1"/>
      <c r="G133" s="1"/>
      <c r="H133" s="1">
        <v>980.80000000000007</v>
      </c>
      <c r="I133" s="1"/>
      <c r="J133" s="1"/>
      <c r="K133" s="1">
        <v>649.49</v>
      </c>
      <c r="L133" s="1">
        <v>2724.7000000000007</v>
      </c>
    </row>
    <row r="134" spans="1:12" x14ac:dyDescent="0.25">
      <c r="A134" s="49" t="s">
        <v>70</v>
      </c>
      <c r="B134" s="1">
        <v>1895.92</v>
      </c>
      <c r="C134" s="1">
        <v>1206.1400000000001</v>
      </c>
      <c r="D134" s="1"/>
      <c r="E134" s="1"/>
      <c r="F134" s="1"/>
      <c r="G134" s="1"/>
      <c r="H134" s="1">
        <v>1177.58</v>
      </c>
      <c r="I134" s="1"/>
      <c r="J134" s="1"/>
      <c r="K134" s="1"/>
      <c r="L134" s="1">
        <v>4279.6400000000003</v>
      </c>
    </row>
    <row r="135" spans="1:12" x14ac:dyDescent="0.25">
      <c r="A135" s="49" t="s">
        <v>71</v>
      </c>
      <c r="B135" s="1"/>
      <c r="C135" s="1"/>
      <c r="D135" s="1">
        <v>774</v>
      </c>
      <c r="E135" s="1"/>
      <c r="F135" s="1"/>
      <c r="G135" s="1"/>
      <c r="H135" s="1"/>
      <c r="I135" s="1"/>
      <c r="J135" s="1"/>
      <c r="K135" s="1"/>
      <c r="L135" s="1">
        <v>774</v>
      </c>
    </row>
    <row r="136" spans="1:12" x14ac:dyDescent="0.25">
      <c r="A136" s="49" t="s">
        <v>72</v>
      </c>
      <c r="B136" s="1"/>
      <c r="C136" s="1">
        <v>800.44</v>
      </c>
      <c r="D136" s="1">
        <v>451</v>
      </c>
      <c r="E136" s="1">
        <v>1136</v>
      </c>
      <c r="F136" s="1"/>
      <c r="G136" s="1"/>
      <c r="H136" s="1">
        <v>453.11999999999989</v>
      </c>
      <c r="I136" s="1"/>
      <c r="J136" s="1"/>
      <c r="K136" s="1"/>
      <c r="L136" s="1">
        <v>2840.56</v>
      </c>
    </row>
    <row r="137" spans="1:12" x14ac:dyDescent="0.25">
      <c r="A137" s="49" t="s">
        <v>74</v>
      </c>
      <c r="B137" s="1"/>
      <c r="C137" s="1"/>
      <c r="D137" s="1"/>
      <c r="E137" s="1"/>
      <c r="F137" s="1"/>
      <c r="G137" s="1"/>
      <c r="H137" s="1"/>
      <c r="I137" s="1"/>
      <c r="J137" s="1">
        <v>802.32999999999993</v>
      </c>
      <c r="K137" s="1"/>
      <c r="L137" s="1">
        <v>802.32999999999993</v>
      </c>
    </row>
    <row r="138" spans="1:12" x14ac:dyDescent="0.25">
      <c r="A138" s="40" t="s">
        <v>43</v>
      </c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49" t="s">
        <v>63</v>
      </c>
      <c r="B139" s="1"/>
      <c r="C139" s="1"/>
      <c r="D139" s="1"/>
      <c r="E139" s="1"/>
      <c r="F139" s="1"/>
      <c r="G139" s="1"/>
      <c r="H139" s="1"/>
      <c r="I139" s="1"/>
      <c r="J139" s="1">
        <v>785.68000000000006</v>
      </c>
      <c r="K139" s="1"/>
      <c r="L139" s="1">
        <v>785.68000000000006</v>
      </c>
    </row>
    <row r="140" spans="1:12" x14ac:dyDescent="0.25">
      <c r="A140" s="49" t="s">
        <v>62</v>
      </c>
      <c r="B140" s="1"/>
      <c r="C140" s="1"/>
      <c r="D140" s="1"/>
      <c r="E140" s="1"/>
      <c r="F140" s="1"/>
      <c r="G140" s="1"/>
      <c r="H140" s="1">
        <v>357.65999999999997</v>
      </c>
      <c r="I140" s="1"/>
      <c r="J140" s="1"/>
      <c r="K140" s="1"/>
      <c r="L140" s="1">
        <v>357.65999999999997</v>
      </c>
    </row>
    <row r="141" spans="1:12" x14ac:dyDescent="0.25">
      <c r="A141" s="49" t="s">
        <v>60</v>
      </c>
      <c r="B141" s="1"/>
      <c r="C141" s="1"/>
      <c r="D141" s="1"/>
      <c r="E141" s="1">
        <v>-327.95999999999981</v>
      </c>
      <c r="F141" s="1">
        <v>371.8599999999999</v>
      </c>
      <c r="G141" s="1"/>
      <c r="H141" s="1">
        <v>1167.04</v>
      </c>
      <c r="I141" s="1"/>
      <c r="J141" s="1"/>
      <c r="K141" s="1">
        <v>1836.39</v>
      </c>
      <c r="L141" s="1">
        <v>3047.33</v>
      </c>
    </row>
    <row r="142" spans="1:12" x14ac:dyDescent="0.25">
      <c r="A142" s="49" t="s">
        <v>70</v>
      </c>
      <c r="B142" s="1">
        <v>487.53</v>
      </c>
      <c r="C142" s="1">
        <v>346.05999999999995</v>
      </c>
      <c r="D142" s="1">
        <v>946.86999999999989</v>
      </c>
      <c r="E142" s="1"/>
      <c r="F142" s="1"/>
      <c r="G142" s="1"/>
      <c r="H142" s="1">
        <v>814.43999999999994</v>
      </c>
      <c r="I142" s="1"/>
      <c r="J142" s="1"/>
      <c r="K142" s="1"/>
      <c r="L142" s="1">
        <v>2594.8999999999996</v>
      </c>
    </row>
    <row r="143" spans="1:12" x14ac:dyDescent="0.25">
      <c r="A143" s="49" t="s">
        <v>71</v>
      </c>
      <c r="B143" s="1"/>
      <c r="C143" s="1"/>
      <c r="D143" s="1"/>
      <c r="E143" s="1">
        <v>1153.1399999999999</v>
      </c>
      <c r="F143" s="1">
        <v>585.29999999999984</v>
      </c>
      <c r="G143" s="1"/>
      <c r="H143" s="1">
        <v>1346.8899999999999</v>
      </c>
      <c r="I143" s="1"/>
      <c r="J143" s="1"/>
      <c r="K143" s="1">
        <v>926.54</v>
      </c>
      <c r="L143" s="1">
        <v>4011.8699999999994</v>
      </c>
    </row>
    <row r="144" spans="1:12" x14ac:dyDescent="0.25">
      <c r="A144" s="49" t="s">
        <v>72</v>
      </c>
      <c r="B144" s="1"/>
      <c r="C144" s="1">
        <v>345.03000000000009</v>
      </c>
      <c r="D144" s="1"/>
      <c r="E144" s="1"/>
      <c r="F144" s="1">
        <v>486.48</v>
      </c>
      <c r="G144" s="1">
        <v>834.19</v>
      </c>
      <c r="H144" s="1"/>
      <c r="I144" s="1"/>
      <c r="J144" s="1"/>
      <c r="K144" s="1">
        <v>-344.05999999999995</v>
      </c>
      <c r="L144" s="1">
        <v>1321.6400000000003</v>
      </c>
    </row>
    <row r="145" spans="1:12" x14ac:dyDescent="0.25">
      <c r="A145" s="49" t="s">
        <v>75</v>
      </c>
      <c r="B145" s="1"/>
      <c r="C145" s="1"/>
      <c r="D145" s="1"/>
      <c r="E145" s="1"/>
      <c r="F145" s="1"/>
      <c r="G145" s="1"/>
      <c r="H145" s="1"/>
      <c r="I145" s="1"/>
      <c r="J145" s="1"/>
      <c r="K145" s="1">
        <v>363.04999999999995</v>
      </c>
      <c r="L145" s="1">
        <v>363.04999999999995</v>
      </c>
    </row>
    <row r="146" spans="1:12" x14ac:dyDescent="0.25">
      <c r="A146" s="40" t="s">
        <v>49</v>
      </c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49" t="s">
        <v>61</v>
      </c>
      <c r="B147" s="1"/>
      <c r="C147" s="1"/>
      <c r="D147" s="1"/>
      <c r="E147" s="1"/>
      <c r="F147" s="1">
        <v>790.4</v>
      </c>
      <c r="G147" s="1"/>
      <c r="H147" s="1"/>
      <c r="I147" s="1"/>
      <c r="J147" s="1"/>
      <c r="K147" s="1"/>
      <c r="L147" s="1">
        <v>790.4</v>
      </c>
    </row>
    <row r="148" spans="1:12" x14ac:dyDescent="0.25">
      <c r="A148" s="49" t="s">
        <v>63</v>
      </c>
      <c r="B148" s="1"/>
      <c r="C148" s="1"/>
      <c r="D148" s="1"/>
      <c r="E148" s="1"/>
      <c r="F148" s="1">
        <v>356.59000000000003</v>
      </c>
      <c r="G148" s="1"/>
      <c r="H148" s="1"/>
      <c r="I148" s="1"/>
      <c r="J148" s="1"/>
      <c r="K148" s="1"/>
      <c r="L148" s="1">
        <v>356.59000000000003</v>
      </c>
    </row>
    <row r="149" spans="1:12" x14ac:dyDescent="0.25">
      <c r="A149" s="49" t="s">
        <v>62</v>
      </c>
      <c r="B149" s="1"/>
      <c r="C149" s="1"/>
      <c r="D149" s="1"/>
      <c r="E149" s="1"/>
      <c r="F149" s="1">
        <v>1231.7</v>
      </c>
      <c r="G149" s="1"/>
      <c r="H149" s="1"/>
      <c r="I149" s="1"/>
      <c r="J149" s="1"/>
      <c r="K149" s="1"/>
      <c r="L149" s="1">
        <v>1231.7</v>
      </c>
    </row>
    <row r="150" spans="1:12" x14ac:dyDescent="0.25">
      <c r="A150" s="49" t="s">
        <v>60</v>
      </c>
      <c r="B150" s="1"/>
      <c r="C150" s="1"/>
      <c r="D150" s="1"/>
      <c r="E150" s="1"/>
      <c r="F150" s="1">
        <v>1964.4499999999998</v>
      </c>
      <c r="G150" s="1"/>
      <c r="H150" s="1"/>
      <c r="I150" s="1"/>
      <c r="J150" s="1"/>
      <c r="K150" s="1"/>
      <c r="L150" s="1">
        <v>1964.4499999999998</v>
      </c>
    </row>
    <row r="151" spans="1:12" x14ac:dyDescent="0.25">
      <c r="A151" s="49" t="s">
        <v>70</v>
      </c>
      <c r="B151" s="1">
        <v>963.32999999999993</v>
      </c>
      <c r="C151" s="1"/>
      <c r="D151" s="1">
        <v>452.34999999999991</v>
      </c>
      <c r="E151" s="1"/>
      <c r="F151" s="1"/>
      <c r="G151" s="1"/>
      <c r="H151" s="1">
        <v>984.47</v>
      </c>
      <c r="I151" s="1"/>
      <c r="J151" s="1"/>
      <c r="K151" s="1">
        <v>-223.22000000000025</v>
      </c>
      <c r="L151" s="1">
        <v>2176.9299999999994</v>
      </c>
    </row>
    <row r="152" spans="1:12" x14ac:dyDescent="0.25">
      <c r="A152" s="49" t="s">
        <v>71</v>
      </c>
      <c r="B152" s="1">
        <v>-338.93999999999983</v>
      </c>
      <c r="C152" s="1">
        <v>471.73</v>
      </c>
      <c r="D152" s="1">
        <v>1466.15</v>
      </c>
      <c r="E152" s="1"/>
      <c r="F152" s="1"/>
      <c r="G152" s="1">
        <v>-332.91000000000008</v>
      </c>
      <c r="H152" s="1"/>
      <c r="I152" s="1">
        <v>961.16000000000008</v>
      </c>
      <c r="J152" s="1"/>
      <c r="K152" s="1">
        <v>839.19999999999993</v>
      </c>
      <c r="L152" s="1">
        <v>3066.3900000000003</v>
      </c>
    </row>
    <row r="153" spans="1:12" x14ac:dyDescent="0.25">
      <c r="A153" s="49" t="s">
        <v>72</v>
      </c>
      <c r="B153" s="1"/>
      <c r="C153" s="1"/>
      <c r="D153" s="1">
        <v>1174.05</v>
      </c>
      <c r="E153" s="1"/>
      <c r="F153" s="1"/>
      <c r="G153" s="1">
        <v>951.85000000000014</v>
      </c>
      <c r="H153" s="1">
        <v>1849.88</v>
      </c>
      <c r="I153" s="1"/>
      <c r="J153" s="1">
        <v>1298.56</v>
      </c>
      <c r="K153" s="1"/>
      <c r="L153" s="1">
        <v>5274.34</v>
      </c>
    </row>
    <row r="154" spans="1:12" x14ac:dyDescent="0.25">
      <c r="A154" s="49" t="s">
        <v>75</v>
      </c>
      <c r="B154" s="1"/>
      <c r="C154" s="1"/>
      <c r="D154" s="1"/>
      <c r="E154" s="1"/>
      <c r="F154" s="1"/>
      <c r="G154" s="1"/>
      <c r="H154" s="1"/>
      <c r="I154" s="1"/>
      <c r="J154" s="1">
        <v>799.93000000000006</v>
      </c>
      <c r="K154" s="1"/>
      <c r="L154" s="1">
        <v>799.93000000000006</v>
      </c>
    </row>
    <row r="155" spans="1:12" x14ac:dyDescent="0.25">
      <c r="A155" s="49" t="s">
        <v>77</v>
      </c>
      <c r="B155" s="1"/>
      <c r="C155" s="1"/>
      <c r="D155" s="1"/>
      <c r="E155" s="1"/>
      <c r="F155" s="1">
        <v>972.74</v>
      </c>
      <c r="G155" s="1"/>
      <c r="H155" s="1">
        <v>360.88000000000011</v>
      </c>
      <c r="I155" s="1"/>
      <c r="J155" s="1"/>
      <c r="K155" s="1"/>
      <c r="L155" s="1">
        <v>1333.6200000000001</v>
      </c>
    </row>
    <row r="156" spans="1:12" x14ac:dyDescent="0.25">
      <c r="A156" s="3" t="s">
        <v>85</v>
      </c>
      <c r="B156" s="1"/>
      <c r="C156" s="1"/>
      <c r="D156" s="1"/>
      <c r="E156" s="1"/>
      <c r="F156" s="1"/>
      <c r="G156" s="1"/>
      <c r="H156" s="1">
        <v>374.1</v>
      </c>
      <c r="I156" s="1"/>
      <c r="J156" s="1"/>
      <c r="K156" s="1"/>
      <c r="L156" s="1">
        <v>374.1</v>
      </c>
    </row>
    <row r="157" spans="1:12" x14ac:dyDescent="0.25">
      <c r="A157" s="40" t="s">
        <v>49</v>
      </c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49" t="s">
        <v>70</v>
      </c>
      <c r="B158" s="1"/>
      <c r="C158" s="1"/>
      <c r="D158" s="1"/>
      <c r="E158" s="1"/>
      <c r="F158" s="1"/>
      <c r="G158" s="1"/>
      <c r="H158" s="1">
        <v>374.1</v>
      </c>
      <c r="I158" s="1"/>
      <c r="J158" s="1"/>
      <c r="K158" s="1"/>
      <c r="L158" s="1">
        <v>374.1</v>
      </c>
    </row>
    <row r="159" spans="1:12" x14ac:dyDescent="0.25">
      <c r="A159" s="3" t="s">
        <v>19</v>
      </c>
      <c r="B159" s="1">
        <v>4601.0800000000008</v>
      </c>
      <c r="C159" s="1">
        <v>22025.829999999998</v>
      </c>
      <c r="D159" s="1">
        <v>12592.529999999999</v>
      </c>
      <c r="E159" s="1">
        <v>7078.41</v>
      </c>
      <c r="F159" s="1">
        <v>13518.570000000002</v>
      </c>
      <c r="G159" s="1">
        <v>5807.4600000000009</v>
      </c>
      <c r="H159" s="1">
        <v>35317.11</v>
      </c>
      <c r="I159" s="1">
        <v>5010.17</v>
      </c>
      <c r="J159" s="1">
        <v>9474.33</v>
      </c>
      <c r="K159" s="1">
        <v>14965.880000000001</v>
      </c>
      <c r="L159" s="1">
        <v>130391.36999999997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showGridLines="0" zoomScaleNormal="100" workbookViewId="0">
      <selection activeCell="AY26" activeCellId="1" sqref="AY22:BI24 AY26:BI28"/>
    </sheetView>
  </sheetViews>
  <sheetFormatPr defaultRowHeight="15" x14ac:dyDescent="0.25"/>
  <cols>
    <col min="1" max="1" width="21.42578125" customWidth="1"/>
    <col min="2" max="2" width="14.28515625" customWidth="1"/>
    <col min="3" max="4" width="9" customWidth="1"/>
    <col min="5" max="5" width="9.140625" customWidth="1"/>
    <col min="6" max="8" width="9" customWidth="1"/>
    <col min="9" max="9" width="8" customWidth="1"/>
    <col min="10" max="11" width="9" customWidth="1"/>
    <col min="12" max="12" width="10" customWidth="1"/>
    <col min="13" max="13" width="7.42578125" customWidth="1"/>
    <col min="14" max="14" width="7" customWidth="1"/>
    <col min="15" max="15" width="8.42578125" customWidth="1"/>
    <col min="16" max="16" width="8" customWidth="1"/>
    <col min="17" max="17" width="7.28515625" customWidth="1"/>
    <col min="18" max="19" width="7" customWidth="1"/>
    <col min="20" max="20" width="7.7109375" customWidth="1"/>
    <col min="21" max="21" width="8.28515625" customWidth="1"/>
    <col min="22" max="22" width="9.140625" customWidth="1"/>
    <col min="23" max="25" width="8" customWidth="1"/>
    <col min="26" max="26" width="8.42578125" customWidth="1"/>
    <col min="27" max="28" width="8" customWidth="1"/>
    <col min="29" max="29" width="8.28515625" customWidth="1"/>
    <col min="30" max="30" width="8" customWidth="1"/>
    <col min="31" max="31" width="9.140625" customWidth="1"/>
    <col min="32" max="32" width="7.7109375" customWidth="1"/>
    <col min="33" max="33" width="9" customWidth="1"/>
    <col min="34" max="34" width="8.42578125" customWidth="1"/>
    <col min="35" max="35" width="8" customWidth="1"/>
    <col min="36" max="36" width="7.7109375" customWidth="1"/>
    <col min="37" max="37" width="8.28515625" customWidth="1"/>
    <col min="38" max="38" width="8" customWidth="1"/>
    <col min="39" max="39" width="9.140625" customWidth="1"/>
    <col min="40" max="40" width="8" customWidth="1"/>
    <col min="41" max="41" width="7.7109375" customWidth="1"/>
    <col min="42" max="43" width="8" customWidth="1"/>
    <col min="44" max="44" width="8.42578125" customWidth="1"/>
    <col min="45" max="45" width="8" customWidth="1"/>
    <col min="47" max="47" width="8.28515625" customWidth="1"/>
    <col min="48" max="48" width="8" customWidth="1"/>
    <col min="50" max="52" width="8" customWidth="1"/>
    <col min="53" max="53" width="8.42578125" customWidth="1"/>
    <col min="54" max="54" width="8" customWidth="1"/>
    <col min="55" max="55" width="8.28515625" customWidth="1"/>
    <col min="56" max="56" width="7.42578125" customWidth="1"/>
    <col min="57" max="57" width="7.140625" customWidth="1"/>
    <col min="58" max="58" width="7" customWidth="1"/>
    <col min="59" max="59" width="8.42578125" customWidth="1"/>
    <col min="60" max="60" width="7.140625" customWidth="1"/>
    <col min="61" max="61" width="8.42578125" customWidth="1"/>
    <col min="62" max="62" width="7" customWidth="1"/>
    <col min="63" max="63" width="9.28515625" bestFit="1" customWidth="1"/>
    <col min="64" max="64" width="7" customWidth="1"/>
    <col min="65" max="65" width="7.42578125" customWidth="1"/>
    <col min="66" max="66" width="7" customWidth="1"/>
    <col min="67" max="67" width="8.42578125" customWidth="1"/>
    <col min="68" max="68" width="10" bestFit="1" customWidth="1"/>
  </cols>
  <sheetData>
    <row r="1" spans="1:12" ht="75" customHeight="1" x14ac:dyDescent="0.25"/>
    <row r="2" spans="1:12" x14ac:dyDescent="0.25">
      <c r="A2" s="2" t="s">
        <v>20</v>
      </c>
      <c r="B2" s="2" t="s">
        <v>69</v>
      </c>
    </row>
    <row r="3" spans="1:12" x14ac:dyDescent="0.25">
      <c r="A3" s="2" t="s">
        <v>18</v>
      </c>
      <c r="B3" s="52" t="s">
        <v>14</v>
      </c>
      <c r="C3" s="52" t="s">
        <v>7</v>
      </c>
      <c r="D3" s="52" t="s">
        <v>8</v>
      </c>
      <c r="E3" s="52" t="s">
        <v>9</v>
      </c>
      <c r="F3" s="52" t="s">
        <v>12</v>
      </c>
      <c r="G3" s="52" t="s">
        <v>15</v>
      </c>
      <c r="H3" s="52" t="s">
        <v>13</v>
      </c>
      <c r="I3" s="52" t="s">
        <v>16</v>
      </c>
      <c r="J3" s="52" t="s">
        <v>11</v>
      </c>
      <c r="K3" s="52" t="s">
        <v>10</v>
      </c>
      <c r="L3" s="52" t="s">
        <v>19</v>
      </c>
    </row>
    <row r="4" spans="1:12" x14ac:dyDescent="0.25">
      <c r="A4" s="3" t="s">
        <v>31</v>
      </c>
      <c r="B4" s="1"/>
      <c r="C4" s="1">
        <v>1429.79</v>
      </c>
      <c r="D4" s="1"/>
      <c r="E4" s="1"/>
      <c r="F4" s="1">
        <v>1147.67</v>
      </c>
      <c r="G4" s="1"/>
      <c r="H4" s="1"/>
      <c r="I4" s="1"/>
      <c r="J4" s="1"/>
      <c r="K4" s="1"/>
      <c r="L4" s="1">
        <v>2577.46</v>
      </c>
    </row>
    <row r="5" spans="1:12" x14ac:dyDescent="0.25">
      <c r="A5" s="40" t="s">
        <v>49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49" t="s">
        <v>65</v>
      </c>
      <c r="B6" s="1"/>
      <c r="C6" s="1">
        <v>1429.79</v>
      </c>
      <c r="D6" s="1"/>
      <c r="E6" s="1"/>
      <c r="F6" s="1"/>
      <c r="G6" s="1"/>
      <c r="H6" s="1"/>
      <c r="I6" s="1"/>
      <c r="J6" s="1"/>
      <c r="K6" s="1"/>
      <c r="L6" s="1">
        <v>1429.79</v>
      </c>
    </row>
    <row r="7" spans="1:12" x14ac:dyDescent="0.25">
      <c r="A7" s="49" t="s">
        <v>72</v>
      </c>
      <c r="B7" s="1"/>
      <c r="C7" s="1"/>
      <c r="D7" s="1"/>
      <c r="E7" s="1"/>
      <c r="F7" s="1">
        <v>1147.67</v>
      </c>
      <c r="G7" s="1"/>
      <c r="H7" s="1"/>
      <c r="I7" s="1"/>
      <c r="J7" s="1"/>
      <c r="K7" s="1"/>
      <c r="L7" s="1">
        <v>1147.67</v>
      </c>
    </row>
    <row r="8" spans="1:12" x14ac:dyDescent="0.25">
      <c r="A8" s="3" t="s">
        <v>35</v>
      </c>
      <c r="B8" s="1"/>
      <c r="C8" s="1"/>
      <c r="D8" s="1">
        <v>1752.57</v>
      </c>
      <c r="E8" s="1"/>
      <c r="F8" s="1">
        <v>1925.57</v>
      </c>
      <c r="G8" s="1"/>
      <c r="H8" s="1">
        <v>1616.11</v>
      </c>
      <c r="I8" s="1"/>
      <c r="J8" s="1">
        <v>1731.08</v>
      </c>
      <c r="K8" s="1"/>
      <c r="L8" s="1">
        <v>7025.329999999999</v>
      </c>
    </row>
    <row r="9" spans="1:12" x14ac:dyDescent="0.25">
      <c r="A9" s="40" t="s">
        <v>36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49" t="s">
        <v>65</v>
      </c>
      <c r="B10" s="1"/>
      <c r="C10" s="1"/>
      <c r="D10" s="1"/>
      <c r="E10" s="1"/>
      <c r="F10" s="1">
        <v>1925.57</v>
      </c>
      <c r="G10" s="1"/>
      <c r="H10" s="1"/>
      <c r="I10" s="1"/>
      <c r="J10" s="1"/>
      <c r="K10" s="1"/>
      <c r="L10" s="1">
        <v>1925.57</v>
      </c>
    </row>
    <row r="11" spans="1:12" x14ac:dyDescent="0.25">
      <c r="A11" s="49" t="s">
        <v>71</v>
      </c>
      <c r="B11" s="1"/>
      <c r="C11" s="1"/>
      <c r="D11" s="1">
        <v>1752.57</v>
      </c>
      <c r="E11" s="1"/>
      <c r="F11" s="1"/>
      <c r="G11" s="1"/>
      <c r="H11" s="1"/>
      <c r="I11" s="1"/>
      <c r="J11" s="1">
        <v>1731.08</v>
      </c>
      <c r="K11" s="1"/>
      <c r="L11" s="1">
        <v>3483.6499999999996</v>
      </c>
    </row>
    <row r="12" spans="1:12" x14ac:dyDescent="0.25">
      <c r="A12" s="49" t="s">
        <v>72</v>
      </c>
      <c r="B12" s="1"/>
      <c r="C12" s="1"/>
      <c r="D12" s="1"/>
      <c r="E12" s="1"/>
      <c r="F12" s="1"/>
      <c r="G12" s="1"/>
      <c r="H12" s="1">
        <v>1616.11</v>
      </c>
      <c r="I12" s="1"/>
      <c r="J12" s="1"/>
      <c r="K12" s="1"/>
      <c r="L12" s="1">
        <v>1616.11</v>
      </c>
    </row>
    <row r="13" spans="1:12" x14ac:dyDescent="0.25">
      <c r="A13" s="3" t="s">
        <v>24</v>
      </c>
      <c r="B13" s="1">
        <v>2476.8000000000002</v>
      </c>
      <c r="C13" s="1">
        <v>1635.59</v>
      </c>
      <c r="D13" s="1"/>
      <c r="E13" s="1"/>
      <c r="F13" s="1">
        <v>1204.01</v>
      </c>
      <c r="G13" s="1">
        <v>1499.99</v>
      </c>
      <c r="H13" s="1">
        <v>1211.25</v>
      </c>
      <c r="I13" s="1"/>
      <c r="J13" s="1"/>
      <c r="K13" s="1"/>
      <c r="L13" s="1">
        <v>8027.6399999999994</v>
      </c>
    </row>
    <row r="14" spans="1:12" x14ac:dyDescent="0.25">
      <c r="A14" s="40" t="s">
        <v>36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49" t="s">
        <v>60</v>
      </c>
      <c r="B15" s="1"/>
      <c r="C15" s="1">
        <v>1635.59</v>
      </c>
      <c r="D15" s="1"/>
      <c r="E15" s="1"/>
      <c r="F15" s="1"/>
      <c r="G15" s="1"/>
      <c r="H15" s="1"/>
      <c r="I15" s="1"/>
      <c r="J15" s="1"/>
      <c r="K15" s="1"/>
      <c r="L15" s="1">
        <v>1635.59</v>
      </c>
    </row>
    <row r="16" spans="1:12" x14ac:dyDescent="0.25">
      <c r="A16" s="49" t="s">
        <v>71</v>
      </c>
      <c r="B16" s="1">
        <v>1249.53</v>
      </c>
      <c r="C16" s="1"/>
      <c r="D16" s="1"/>
      <c r="E16" s="1"/>
      <c r="F16" s="1"/>
      <c r="G16" s="1"/>
      <c r="H16" s="1"/>
      <c r="I16" s="1"/>
      <c r="J16" s="1"/>
      <c r="K16" s="1"/>
      <c r="L16" s="1">
        <v>1249.53</v>
      </c>
    </row>
    <row r="17" spans="1:12" x14ac:dyDescent="0.25">
      <c r="A17" s="40" t="s">
        <v>43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49" t="s">
        <v>72</v>
      </c>
      <c r="B18" s="1">
        <v>1227.27</v>
      </c>
      <c r="C18" s="1"/>
      <c r="D18" s="1"/>
      <c r="E18" s="1"/>
      <c r="F18" s="1"/>
      <c r="G18" s="1"/>
      <c r="H18" s="1">
        <v>1211.25</v>
      </c>
      <c r="I18" s="1"/>
      <c r="J18" s="1"/>
      <c r="K18" s="1"/>
      <c r="L18" s="1">
        <v>2438.52</v>
      </c>
    </row>
    <row r="19" spans="1:12" x14ac:dyDescent="0.25">
      <c r="A19" s="40" t="s">
        <v>49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49" t="s">
        <v>60</v>
      </c>
      <c r="B20" s="1"/>
      <c r="C20" s="1"/>
      <c r="D20" s="1"/>
      <c r="E20" s="1"/>
      <c r="F20" s="1"/>
      <c r="G20" s="1">
        <v>1499.99</v>
      </c>
      <c r="H20" s="1"/>
      <c r="I20" s="1"/>
      <c r="J20" s="1"/>
      <c r="K20" s="1"/>
      <c r="L20" s="1">
        <v>1499.99</v>
      </c>
    </row>
    <row r="21" spans="1:12" x14ac:dyDescent="0.25">
      <c r="A21" s="49" t="s">
        <v>73</v>
      </c>
      <c r="B21" s="1"/>
      <c r="C21" s="1"/>
      <c r="D21" s="1"/>
      <c r="E21" s="1"/>
      <c r="F21" s="1">
        <v>1204.01</v>
      </c>
      <c r="G21" s="1"/>
      <c r="H21" s="1"/>
      <c r="I21" s="1"/>
      <c r="J21" s="1"/>
      <c r="K21" s="1"/>
      <c r="L21" s="1">
        <v>1204.01</v>
      </c>
    </row>
    <row r="22" spans="1:12" x14ac:dyDescent="0.25">
      <c r="A22" s="3" t="s">
        <v>32</v>
      </c>
      <c r="B22" s="1"/>
      <c r="C22" s="1">
        <v>1635.89</v>
      </c>
      <c r="D22" s="1"/>
      <c r="E22" s="1"/>
      <c r="F22" s="1"/>
      <c r="G22" s="1"/>
      <c r="H22" s="1">
        <v>1863.16</v>
      </c>
      <c r="I22" s="1"/>
      <c r="J22" s="1"/>
      <c r="K22" s="1">
        <v>3961.6899999999996</v>
      </c>
      <c r="L22" s="1">
        <v>7460.74</v>
      </c>
    </row>
    <row r="23" spans="1:12" x14ac:dyDescent="0.25">
      <c r="A23" s="40" t="s">
        <v>36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49" t="s">
        <v>60</v>
      </c>
      <c r="B24" s="1"/>
      <c r="C24" s="1"/>
      <c r="D24" s="1"/>
      <c r="E24" s="1"/>
      <c r="F24" s="1"/>
      <c r="G24" s="1"/>
      <c r="H24" s="1"/>
      <c r="I24" s="1"/>
      <c r="J24" s="1"/>
      <c r="K24" s="1">
        <v>1508.51</v>
      </c>
      <c r="L24" s="1">
        <v>1508.51</v>
      </c>
    </row>
    <row r="25" spans="1:12" x14ac:dyDescent="0.25">
      <c r="A25" s="49" t="s">
        <v>72</v>
      </c>
      <c r="B25" s="1"/>
      <c r="C25" s="1"/>
      <c r="D25" s="1"/>
      <c r="E25" s="1"/>
      <c r="F25" s="1"/>
      <c r="G25" s="1"/>
      <c r="H25" s="1"/>
      <c r="I25" s="1"/>
      <c r="J25" s="1"/>
      <c r="K25" s="1">
        <v>1234.6500000000001</v>
      </c>
      <c r="L25" s="1">
        <v>1234.6500000000001</v>
      </c>
    </row>
    <row r="26" spans="1:12" x14ac:dyDescent="0.25">
      <c r="A26" s="40" t="s">
        <v>43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49" t="s">
        <v>71</v>
      </c>
      <c r="B27" s="1"/>
      <c r="C27" s="1">
        <v>1635.89</v>
      </c>
      <c r="D27" s="1"/>
      <c r="E27" s="1"/>
      <c r="F27" s="1"/>
      <c r="G27" s="1"/>
      <c r="H27" s="1">
        <v>1863.16</v>
      </c>
      <c r="I27" s="1"/>
      <c r="J27" s="1"/>
      <c r="K27" s="1"/>
      <c r="L27" s="1">
        <v>3499.05</v>
      </c>
    </row>
    <row r="28" spans="1:12" x14ac:dyDescent="0.25">
      <c r="A28" s="40" t="s">
        <v>49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49" t="s">
        <v>70</v>
      </c>
      <c r="B29" s="1"/>
      <c r="C29" s="1"/>
      <c r="D29" s="1"/>
      <c r="E29" s="1"/>
      <c r="F29" s="1"/>
      <c r="G29" s="1"/>
      <c r="H29" s="1"/>
      <c r="I29" s="1"/>
      <c r="J29" s="1"/>
      <c r="K29" s="1">
        <v>1218.53</v>
      </c>
      <c r="L29" s="1">
        <v>1218.53</v>
      </c>
    </row>
    <row r="30" spans="1:12" x14ac:dyDescent="0.25">
      <c r="A30" s="3" t="s">
        <v>33</v>
      </c>
      <c r="B30" s="1"/>
      <c r="C30" s="1">
        <v>1640.8</v>
      </c>
      <c r="D30" s="1">
        <v>3342.04</v>
      </c>
      <c r="E30" s="1"/>
      <c r="F30" s="1"/>
      <c r="G30" s="1"/>
      <c r="H30" s="1">
        <v>3484.27</v>
      </c>
      <c r="I30" s="1"/>
      <c r="J30" s="1"/>
      <c r="K30" s="1"/>
      <c r="L30" s="1">
        <v>8467.11</v>
      </c>
    </row>
    <row r="31" spans="1:12" x14ac:dyDescent="0.25">
      <c r="A31" s="40" t="s">
        <v>43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49" t="s">
        <v>60</v>
      </c>
      <c r="B32" s="1"/>
      <c r="C32" s="1"/>
      <c r="D32" s="1"/>
      <c r="E32" s="1"/>
      <c r="F32" s="1"/>
      <c r="G32" s="1"/>
      <c r="H32" s="1">
        <v>1587.32</v>
      </c>
      <c r="I32" s="1"/>
      <c r="J32" s="1"/>
      <c r="K32" s="1"/>
      <c r="L32" s="1">
        <v>1587.32</v>
      </c>
    </row>
    <row r="33" spans="1:12" x14ac:dyDescent="0.25">
      <c r="A33" s="49" t="s">
        <v>71</v>
      </c>
      <c r="B33" s="1"/>
      <c r="C33" s="1">
        <v>1640.8</v>
      </c>
      <c r="D33" s="1">
        <v>1620.68</v>
      </c>
      <c r="E33" s="1"/>
      <c r="F33" s="1"/>
      <c r="G33" s="1"/>
      <c r="H33" s="1"/>
      <c r="I33" s="1"/>
      <c r="J33" s="1"/>
      <c r="K33" s="1"/>
      <c r="L33" s="1">
        <v>3261.48</v>
      </c>
    </row>
    <row r="34" spans="1:12" x14ac:dyDescent="0.25">
      <c r="A34" s="49" t="s">
        <v>72</v>
      </c>
      <c r="B34" s="1"/>
      <c r="C34" s="1"/>
      <c r="D34" s="1">
        <v>1721.36</v>
      </c>
      <c r="E34" s="1"/>
      <c r="F34" s="1"/>
      <c r="G34" s="1"/>
      <c r="H34" s="1"/>
      <c r="I34" s="1"/>
      <c r="J34" s="1"/>
      <c r="K34" s="1"/>
      <c r="L34" s="1">
        <v>1721.36</v>
      </c>
    </row>
    <row r="35" spans="1:12" x14ac:dyDescent="0.25">
      <c r="A35" s="40" t="s">
        <v>49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49" t="s">
        <v>60</v>
      </c>
      <c r="B36" s="1"/>
      <c r="C36" s="1"/>
      <c r="D36" s="1"/>
      <c r="E36" s="1"/>
      <c r="F36" s="1"/>
      <c r="G36" s="1"/>
      <c r="H36" s="1">
        <v>1896.95</v>
      </c>
      <c r="I36" s="1"/>
      <c r="J36" s="1"/>
      <c r="K36" s="1"/>
      <c r="L36" s="1">
        <v>1896.95</v>
      </c>
    </row>
    <row r="37" spans="1:12" x14ac:dyDescent="0.25">
      <c r="A37" s="3" t="s">
        <v>34</v>
      </c>
      <c r="B37" s="1"/>
      <c r="C37" s="1">
        <v>1460.09</v>
      </c>
      <c r="D37" s="1"/>
      <c r="E37" s="1"/>
      <c r="F37" s="1"/>
      <c r="G37" s="1">
        <v>1582.57</v>
      </c>
      <c r="H37" s="1">
        <v>1846.49</v>
      </c>
      <c r="I37" s="1">
        <v>1716.21</v>
      </c>
      <c r="J37" s="1"/>
      <c r="K37" s="1">
        <v>1171.99</v>
      </c>
      <c r="L37" s="1">
        <v>7777.3499999999995</v>
      </c>
    </row>
    <row r="38" spans="1:12" x14ac:dyDescent="0.25">
      <c r="A38" s="40" t="s">
        <v>36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49" t="s">
        <v>62</v>
      </c>
      <c r="B39" s="1"/>
      <c r="C39" s="1"/>
      <c r="D39" s="1"/>
      <c r="E39" s="1"/>
      <c r="F39" s="1"/>
      <c r="G39" s="1">
        <v>1582.57</v>
      </c>
      <c r="H39" s="1"/>
      <c r="I39" s="1"/>
      <c r="J39" s="1"/>
      <c r="K39" s="1"/>
      <c r="L39" s="1">
        <v>1582.57</v>
      </c>
    </row>
    <row r="40" spans="1:12" x14ac:dyDescent="0.25">
      <c r="A40" s="49" t="s">
        <v>76</v>
      </c>
      <c r="B40" s="1"/>
      <c r="C40" s="1">
        <v>1460.09</v>
      </c>
      <c r="D40" s="1"/>
      <c r="E40" s="1"/>
      <c r="F40" s="1"/>
      <c r="G40" s="1"/>
      <c r="H40" s="1"/>
      <c r="I40" s="1"/>
      <c r="J40" s="1"/>
      <c r="K40" s="1"/>
      <c r="L40" s="1">
        <v>1460.09</v>
      </c>
    </row>
    <row r="41" spans="1:12" x14ac:dyDescent="0.25">
      <c r="A41" s="40" t="s">
        <v>43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49" t="s">
        <v>64</v>
      </c>
      <c r="B42" s="1"/>
      <c r="C42" s="1"/>
      <c r="D42" s="1"/>
      <c r="E42" s="1"/>
      <c r="F42" s="1"/>
      <c r="G42" s="1"/>
      <c r="H42" s="1"/>
      <c r="I42" s="1"/>
      <c r="J42" s="1"/>
      <c r="K42" s="1">
        <v>1171.99</v>
      </c>
      <c r="L42" s="1">
        <v>1171.99</v>
      </c>
    </row>
    <row r="43" spans="1:12" x14ac:dyDescent="0.25">
      <c r="A43" s="49" t="s">
        <v>70</v>
      </c>
      <c r="B43" s="1"/>
      <c r="C43" s="1"/>
      <c r="D43" s="1"/>
      <c r="E43" s="1"/>
      <c r="F43" s="1"/>
      <c r="G43" s="1"/>
      <c r="H43" s="1">
        <v>1846.49</v>
      </c>
      <c r="I43" s="1"/>
      <c r="J43" s="1"/>
      <c r="K43" s="1"/>
      <c r="L43" s="1">
        <v>1846.49</v>
      </c>
    </row>
    <row r="44" spans="1:12" x14ac:dyDescent="0.25">
      <c r="A44" s="49" t="s">
        <v>73</v>
      </c>
      <c r="B44" s="1"/>
      <c r="C44" s="1"/>
      <c r="D44" s="1"/>
      <c r="E44" s="1"/>
      <c r="F44" s="1"/>
      <c r="G44" s="1"/>
      <c r="H44" s="1"/>
      <c r="I44" s="1">
        <v>1716.21</v>
      </c>
      <c r="J44" s="1"/>
      <c r="K44" s="1"/>
      <c r="L44" s="1">
        <v>1716.21</v>
      </c>
    </row>
    <row r="45" spans="1:12" x14ac:dyDescent="0.25">
      <c r="A45" s="3" t="s">
        <v>25</v>
      </c>
      <c r="B45" s="1">
        <v>1545.1</v>
      </c>
      <c r="C45" s="1">
        <v>3261.4700000000003</v>
      </c>
      <c r="D45" s="1"/>
      <c r="E45" s="1">
        <v>2692.9300000000003</v>
      </c>
      <c r="F45" s="1">
        <v>3999.93</v>
      </c>
      <c r="G45" s="1"/>
      <c r="H45" s="1">
        <v>6882.14</v>
      </c>
      <c r="I45" s="1"/>
      <c r="J45" s="1"/>
      <c r="K45" s="1">
        <v>6328.0599999999995</v>
      </c>
      <c r="L45" s="1">
        <v>24709.63</v>
      </c>
    </row>
    <row r="46" spans="1:12" x14ac:dyDescent="0.25">
      <c r="A46" s="40" t="s">
        <v>36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49" t="s">
        <v>60</v>
      </c>
      <c r="B47" s="1"/>
      <c r="C47" s="1"/>
      <c r="D47" s="1"/>
      <c r="E47" s="1">
        <v>1540.48</v>
      </c>
      <c r="F47" s="1"/>
      <c r="G47" s="1"/>
      <c r="H47" s="1">
        <v>1773.7</v>
      </c>
      <c r="I47" s="1"/>
      <c r="J47" s="1"/>
      <c r="K47" s="1">
        <v>1751.95</v>
      </c>
      <c r="L47" s="1">
        <v>5066.13</v>
      </c>
    </row>
    <row r="48" spans="1:12" x14ac:dyDescent="0.25">
      <c r="A48" s="49" t="s">
        <v>70</v>
      </c>
      <c r="B48" s="1"/>
      <c r="C48" s="1"/>
      <c r="D48" s="1"/>
      <c r="E48" s="1"/>
      <c r="F48" s="1"/>
      <c r="G48" s="1"/>
      <c r="H48" s="1">
        <v>1670.56</v>
      </c>
      <c r="I48" s="1"/>
      <c r="J48" s="1"/>
      <c r="K48" s="1"/>
      <c r="L48" s="1">
        <v>1670.56</v>
      </c>
    </row>
    <row r="49" spans="1:12" x14ac:dyDescent="0.25">
      <c r="A49" s="49" t="s">
        <v>72</v>
      </c>
      <c r="B49" s="1">
        <v>1545.1</v>
      </c>
      <c r="C49" s="1"/>
      <c r="D49" s="1"/>
      <c r="E49" s="1"/>
      <c r="F49" s="1"/>
      <c r="G49" s="1"/>
      <c r="H49" s="1"/>
      <c r="I49" s="1"/>
      <c r="J49" s="1"/>
      <c r="K49" s="1"/>
      <c r="L49" s="1">
        <v>1545.1</v>
      </c>
    </row>
    <row r="50" spans="1:12" x14ac:dyDescent="0.25">
      <c r="A50" s="40" t="s">
        <v>43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49" t="s">
        <v>63</v>
      </c>
      <c r="B51" s="1"/>
      <c r="C51" s="1"/>
      <c r="D51" s="1"/>
      <c r="E51" s="1"/>
      <c r="F51" s="1"/>
      <c r="G51" s="1"/>
      <c r="H51" s="1">
        <v>1695.77</v>
      </c>
      <c r="I51" s="1"/>
      <c r="J51" s="1"/>
      <c r="K51" s="1"/>
      <c r="L51" s="1">
        <v>1695.77</v>
      </c>
    </row>
    <row r="52" spans="1:12" x14ac:dyDescent="0.25">
      <c r="A52" s="49" t="s">
        <v>70</v>
      </c>
      <c r="B52" s="1"/>
      <c r="C52" s="1"/>
      <c r="D52" s="1"/>
      <c r="E52" s="1"/>
      <c r="F52" s="1">
        <v>1164.99</v>
      </c>
      <c r="G52" s="1"/>
      <c r="H52" s="1">
        <v>1742.11</v>
      </c>
      <c r="I52" s="1"/>
      <c r="J52" s="1"/>
      <c r="K52" s="1"/>
      <c r="L52" s="1">
        <v>2907.1</v>
      </c>
    </row>
    <row r="53" spans="1:12" x14ac:dyDescent="0.25">
      <c r="A53" s="49" t="s">
        <v>71</v>
      </c>
      <c r="B53" s="1"/>
      <c r="C53" s="1">
        <v>1606.45</v>
      </c>
      <c r="D53" s="1"/>
      <c r="E53" s="1"/>
      <c r="F53" s="1"/>
      <c r="G53" s="1"/>
      <c r="H53" s="1"/>
      <c r="I53" s="1"/>
      <c r="J53" s="1"/>
      <c r="K53" s="1"/>
      <c r="L53" s="1">
        <v>1606.45</v>
      </c>
    </row>
    <row r="54" spans="1:12" x14ac:dyDescent="0.25">
      <c r="A54" s="49" t="s">
        <v>72</v>
      </c>
      <c r="B54" s="1"/>
      <c r="C54" s="1"/>
      <c r="D54" s="1"/>
      <c r="E54" s="1"/>
      <c r="F54" s="1">
        <v>1675.57</v>
      </c>
      <c r="G54" s="1"/>
      <c r="H54" s="1"/>
      <c r="I54" s="1"/>
      <c r="J54" s="1"/>
      <c r="K54" s="1">
        <v>1720.74</v>
      </c>
      <c r="L54" s="1">
        <v>3396.31</v>
      </c>
    </row>
    <row r="55" spans="1:12" x14ac:dyDescent="0.25">
      <c r="A55" s="40" t="s">
        <v>49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49" t="s">
        <v>70</v>
      </c>
      <c r="B56" s="1"/>
      <c r="C56" s="1"/>
      <c r="D56" s="1"/>
      <c r="E56" s="1">
        <v>1152.45</v>
      </c>
      <c r="F56" s="1">
        <v>1159.3699999999999</v>
      </c>
      <c r="G56" s="1"/>
      <c r="H56" s="1"/>
      <c r="I56" s="1"/>
      <c r="J56" s="1"/>
      <c r="K56" s="1"/>
      <c r="L56" s="1">
        <v>2311.8199999999997</v>
      </c>
    </row>
    <row r="57" spans="1:12" x14ac:dyDescent="0.25">
      <c r="A57" s="49" t="s">
        <v>71</v>
      </c>
      <c r="B57" s="1"/>
      <c r="C57" s="1">
        <v>1655.02</v>
      </c>
      <c r="D57" s="1"/>
      <c r="E57" s="1"/>
      <c r="F57" s="1"/>
      <c r="G57" s="1"/>
      <c r="H57" s="1"/>
      <c r="I57" s="1"/>
      <c r="J57" s="1"/>
      <c r="K57" s="1">
        <v>2855.37</v>
      </c>
      <c r="L57" s="1">
        <v>4510.3899999999994</v>
      </c>
    </row>
    <row r="58" spans="1:12" x14ac:dyDescent="0.25">
      <c r="A58" s="3" t="s">
        <v>26</v>
      </c>
      <c r="B58" s="1">
        <v>1645.72</v>
      </c>
      <c r="C58" s="1">
        <v>1631</v>
      </c>
      <c r="D58" s="1">
        <v>1736.89</v>
      </c>
      <c r="E58" s="1">
        <v>2957.1800000000003</v>
      </c>
      <c r="F58" s="1">
        <v>3671.34</v>
      </c>
      <c r="G58" s="1">
        <v>2229.0699999999997</v>
      </c>
      <c r="H58" s="1">
        <v>5076.57</v>
      </c>
      <c r="I58" s="1"/>
      <c r="J58" s="1">
        <v>4796.8599999999997</v>
      </c>
      <c r="K58" s="1">
        <v>3484.0099999999998</v>
      </c>
      <c r="L58" s="1">
        <v>27228.639999999999</v>
      </c>
    </row>
    <row r="59" spans="1:12" x14ac:dyDescent="0.25">
      <c r="A59" s="40" t="s">
        <v>36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49" t="s">
        <v>71</v>
      </c>
      <c r="B60" s="1"/>
      <c r="C60" s="1"/>
      <c r="D60" s="1"/>
      <c r="E60" s="1"/>
      <c r="F60" s="1">
        <v>1219.94</v>
      </c>
      <c r="G60" s="1"/>
      <c r="H60" s="1"/>
      <c r="I60" s="1"/>
      <c r="J60" s="1"/>
      <c r="K60" s="1"/>
      <c r="L60" s="1">
        <v>1219.94</v>
      </c>
    </row>
    <row r="61" spans="1:12" x14ac:dyDescent="0.25">
      <c r="A61" s="49" t="s">
        <v>72</v>
      </c>
      <c r="B61" s="1"/>
      <c r="C61" s="1">
        <v>1631</v>
      </c>
      <c r="D61" s="1"/>
      <c r="E61" s="1">
        <v>1149</v>
      </c>
      <c r="F61" s="1"/>
      <c r="G61" s="1">
        <v>1513.53</v>
      </c>
      <c r="H61" s="1"/>
      <c r="I61" s="1"/>
      <c r="J61" s="1"/>
      <c r="K61" s="1"/>
      <c r="L61" s="1">
        <v>4293.53</v>
      </c>
    </row>
    <row r="62" spans="1:12" x14ac:dyDescent="0.25">
      <c r="A62" s="49" t="s">
        <v>74</v>
      </c>
      <c r="B62" s="1"/>
      <c r="C62" s="1"/>
      <c r="D62" s="1"/>
      <c r="E62" s="1"/>
      <c r="F62" s="1"/>
      <c r="G62" s="1"/>
      <c r="H62" s="1">
        <v>1596.86</v>
      </c>
      <c r="I62" s="1"/>
      <c r="J62" s="1"/>
      <c r="K62" s="1"/>
      <c r="L62" s="1">
        <v>1596.86</v>
      </c>
    </row>
    <row r="63" spans="1:12" x14ac:dyDescent="0.25">
      <c r="A63" s="40" t="s">
        <v>43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49" t="s">
        <v>60</v>
      </c>
      <c r="B64" s="1"/>
      <c r="C64" s="1"/>
      <c r="D64" s="1"/>
      <c r="E64" s="1"/>
      <c r="F64" s="1">
        <v>1186.1199999999999</v>
      </c>
      <c r="G64" s="1">
        <v>715.54</v>
      </c>
      <c r="H64" s="1"/>
      <c r="I64" s="1"/>
      <c r="J64" s="1"/>
      <c r="K64" s="1"/>
      <c r="L64" s="1">
        <v>1901.6599999999999</v>
      </c>
    </row>
    <row r="65" spans="1:12" x14ac:dyDescent="0.25">
      <c r="A65" s="49" t="s">
        <v>70</v>
      </c>
      <c r="B65" s="1"/>
      <c r="C65" s="1"/>
      <c r="D65" s="1">
        <v>1736.89</v>
      </c>
      <c r="E65" s="1"/>
      <c r="F65" s="1"/>
      <c r="G65" s="1"/>
      <c r="H65" s="1">
        <v>864.28</v>
      </c>
      <c r="I65" s="1"/>
      <c r="J65" s="1"/>
      <c r="K65" s="1">
        <v>764.62</v>
      </c>
      <c r="L65" s="1">
        <v>3365.79</v>
      </c>
    </row>
    <row r="66" spans="1:12" x14ac:dyDescent="0.25">
      <c r="A66" s="49" t="s">
        <v>71</v>
      </c>
      <c r="B66" s="1"/>
      <c r="C66" s="1"/>
      <c r="D66" s="1"/>
      <c r="E66" s="1"/>
      <c r="F66" s="1"/>
      <c r="G66" s="1"/>
      <c r="H66" s="1">
        <v>2615.4299999999998</v>
      </c>
      <c r="I66" s="1"/>
      <c r="J66" s="1"/>
      <c r="K66" s="1"/>
      <c r="L66" s="1">
        <v>2615.4299999999998</v>
      </c>
    </row>
    <row r="67" spans="1:12" x14ac:dyDescent="0.25">
      <c r="A67" s="49" t="s">
        <v>77</v>
      </c>
      <c r="B67" s="1"/>
      <c r="C67" s="1"/>
      <c r="D67" s="1"/>
      <c r="E67" s="1"/>
      <c r="F67" s="1"/>
      <c r="G67" s="1"/>
      <c r="H67" s="1"/>
      <c r="I67" s="1"/>
      <c r="J67" s="1">
        <v>1455.72</v>
      </c>
      <c r="K67" s="1"/>
      <c r="L67" s="1">
        <v>1455.72</v>
      </c>
    </row>
    <row r="68" spans="1:12" x14ac:dyDescent="0.25">
      <c r="A68" s="40" t="s">
        <v>49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49" t="s">
        <v>60</v>
      </c>
      <c r="B69" s="1"/>
      <c r="C69" s="1"/>
      <c r="D69" s="1"/>
      <c r="E69" s="1"/>
      <c r="F69" s="1"/>
      <c r="G69" s="1"/>
      <c r="H69" s="1"/>
      <c r="I69" s="1"/>
      <c r="J69" s="1"/>
      <c r="K69" s="1">
        <v>1517.58</v>
      </c>
      <c r="L69" s="1">
        <v>1517.58</v>
      </c>
    </row>
    <row r="70" spans="1:12" x14ac:dyDescent="0.25">
      <c r="A70" s="49" t="s">
        <v>70</v>
      </c>
      <c r="B70" s="1">
        <v>1645.72</v>
      </c>
      <c r="C70" s="1"/>
      <c r="D70" s="1"/>
      <c r="E70" s="1">
        <v>1808.18</v>
      </c>
      <c r="F70" s="1">
        <v>1265.28</v>
      </c>
      <c r="G70" s="1"/>
      <c r="H70" s="1"/>
      <c r="I70" s="1"/>
      <c r="J70" s="1">
        <v>1715.6</v>
      </c>
      <c r="K70" s="1"/>
      <c r="L70" s="1">
        <v>6434.7800000000007</v>
      </c>
    </row>
    <row r="71" spans="1:12" x14ac:dyDescent="0.25">
      <c r="A71" s="49" t="s">
        <v>72</v>
      </c>
      <c r="B71" s="1"/>
      <c r="C71" s="1"/>
      <c r="D71" s="1"/>
      <c r="E71" s="1"/>
      <c r="F71" s="1"/>
      <c r="G71" s="1"/>
      <c r="H71" s="1"/>
      <c r="I71" s="1"/>
      <c r="J71" s="1">
        <v>1625.54</v>
      </c>
      <c r="K71" s="1">
        <v>1201.81</v>
      </c>
      <c r="L71" s="1">
        <v>2827.35</v>
      </c>
    </row>
    <row r="72" spans="1:12" x14ac:dyDescent="0.25">
      <c r="A72" s="3" t="s">
        <v>27</v>
      </c>
      <c r="B72" s="1">
        <v>4117.45</v>
      </c>
      <c r="C72" s="1">
        <v>9553.33</v>
      </c>
      <c r="D72" s="1">
        <v>1425.51</v>
      </c>
      <c r="E72" s="1"/>
      <c r="F72" s="1">
        <v>2867.56</v>
      </c>
      <c r="G72" s="1">
        <v>1645.14</v>
      </c>
      <c r="H72" s="1">
        <v>5505.34</v>
      </c>
      <c r="I72" s="1">
        <v>3365.84</v>
      </c>
      <c r="J72" s="1">
        <v>2957.84</v>
      </c>
      <c r="K72" s="1">
        <v>1522.62</v>
      </c>
      <c r="L72" s="1">
        <v>32960.629999999997</v>
      </c>
    </row>
    <row r="73" spans="1:12" x14ac:dyDescent="0.25">
      <c r="A73" s="40" t="s">
        <v>36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49" t="s">
        <v>65</v>
      </c>
      <c r="B74" s="1"/>
      <c r="C74" s="1"/>
      <c r="D74" s="1"/>
      <c r="E74" s="1"/>
      <c r="F74" s="1">
        <v>1690.69</v>
      </c>
      <c r="G74" s="1"/>
      <c r="H74" s="1"/>
      <c r="I74" s="1"/>
      <c r="J74" s="1"/>
      <c r="K74" s="1"/>
      <c r="L74" s="1">
        <v>1690.69</v>
      </c>
    </row>
    <row r="75" spans="1:12" x14ac:dyDescent="0.25">
      <c r="A75" s="49" t="s">
        <v>64</v>
      </c>
      <c r="B75" s="1"/>
      <c r="C75" s="1"/>
      <c r="D75" s="1"/>
      <c r="E75" s="1"/>
      <c r="F75" s="1"/>
      <c r="G75" s="1"/>
      <c r="H75" s="1">
        <v>1434.08</v>
      </c>
      <c r="I75" s="1"/>
      <c r="J75" s="1"/>
      <c r="K75" s="1"/>
      <c r="L75" s="1">
        <v>1434.08</v>
      </c>
    </row>
    <row r="76" spans="1:12" x14ac:dyDescent="0.25">
      <c r="A76" s="49" t="s">
        <v>60</v>
      </c>
      <c r="B76" s="1"/>
      <c r="C76" s="1">
        <v>1669.96</v>
      </c>
      <c r="D76" s="1"/>
      <c r="E76" s="1"/>
      <c r="F76" s="1"/>
      <c r="G76" s="1"/>
      <c r="H76" s="1"/>
      <c r="I76" s="1"/>
      <c r="J76" s="1"/>
      <c r="K76" s="1"/>
      <c r="L76" s="1">
        <v>1669.96</v>
      </c>
    </row>
    <row r="77" spans="1:12" x14ac:dyDescent="0.25">
      <c r="A77" s="49" t="s">
        <v>70</v>
      </c>
      <c r="B77" s="1"/>
      <c r="C77" s="1"/>
      <c r="D77" s="1">
        <v>1425.51</v>
      </c>
      <c r="E77" s="1"/>
      <c r="F77" s="1">
        <v>1176.8699999999999</v>
      </c>
      <c r="G77" s="1"/>
      <c r="H77" s="1"/>
      <c r="I77" s="1"/>
      <c r="J77" s="1"/>
      <c r="K77" s="1"/>
      <c r="L77" s="1">
        <v>2602.38</v>
      </c>
    </row>
    <row r="78" spans="1:12" x14ac:dyDescent="0.25">
      <c r="A78" s="49" t="s">
        <v>71</v>
      </c>
      <c r="B78" s="1"/>
      <c r="C78" s="1"/>
      <c r="D78" s="1"/>
      <c r="E78" s="1"/>
      <c r="F78" s="1"/>
      <c r="G78" s="1"/>
      <c r="H78" s="1"/>
      <c r="I78" s="1"/>
      <c r="J78" s="1">
        <v>1813.6</v>
      </c>
      <c r="K78" s="1">
        <v>1522.62</v>
      </c>
      <c r="L78" s="1">
        <v>3336.22</v>
      </c>
    </row>
    <row r="79" spans="1:12" x14ac:dyDescent="0.25">
      <c r="A79" s="49" t="s">
        <v>72</v>
      </c>
      <c r="B79" s="1"/>
      <c r="C79" s="1">
        <v>1620.96</v>
      </c>
      <c r="D79" s="1"/>
      <c r="E79" s="1"/>
      <c r="F79" s="1"/>
      <c r="G79" s="1"/>
      <c r="H79" s="1"/>
      <c r="I79" s="1"/>
      <c r="J79" s="1"/>
      <c r="K79" s="1"/>
      <c r="L79" s="1">
        <v>1620.96</v>
      </c>
    </row>
    <row r="80" spans="1:12" x14ac:dyDescent="0.25">
      <c r="A80" s="40" t="s">
        <v>43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49" t="s">
        <v>65</v>
      </c>
      <c r="B81" s="1"/>
      <c r="C81" s="1"/>
      <c r="D81" s="1"/>
      <c r="E81" s="1"/>
      <c r="F81" s="1"/>
      <c r="G81" s="1"/>
      <c r="H81" s="1">
        <v>1168.48</v>
      </c>
      <c r="I81" s="1"/>
      <c r="J81" s="1"/>
      <c r="K81" s="1"/>
      <c r="L81" s="1">
        <v>1168.48</v>
      </c>
    </row>
    <row r="82" spans="1:12" x14ac:dyDescent="0.25">
      <c r="A82" s="49" t="s">
        <v>60</v>
      </c>
      <c r="B82" s="1">
        <v>1183.94</v>
      </c>
      <c r="C82" s="1"/>
      <c r="D82" s="1"/>
      <c r="E82" s="1"/>
      <c r="F82" s="1"/>
      <c r="G82" s="1"/>
      <c r="H82" s="1"/>
      <c r="I82" s="1"/>
      <c r="J82" s="1"/>
      <c r="K82" s="1"/>
      <c r="L82" s="1">
        <v>1183.94</v>
      </c>
    </row>
    <row r="83" spans="1:12" x14ac:dyDescent="0.25">
      <c r="A83" s="49" t="s">
        <v>70</v>
      </c>
      <c r="B83" s="1"/>
      <c r="C83" s="1">
        <v>1885.62</v>
      </c>
      <c r="D83" s="1"/>
      <c r="E83" s="1"/>
      <c r="F83" s="1"/>
      <c r="G83" s="1"/>
      <c r="H83" s="1">
        <v>1680.6</v>
      </c>
      <c r="I83" s="1"/>
      <c r="J83" s="1">
        <v>1144.24</v>
      </c>
      <c r="K83" s="1"/>
      <c r="L83" s="1">
        <v>4710.46</v>
      </c>
    </row>
    <row r="84" spans="1:12" x14ac:dyDescent="0.25">
      <c r="A84" s="49" t="s">
        <v>71</v>
      </c>
      <c r="B84" s="1"/>
      <c r="C84" s="1">
        <v>1549.73</v>
      </c>
      <c r="D84" s="1"/>
      <c r="E84" s="1"/>
      <c r="F84" s="1"/>
      <c r="G84" s="1"/>
      <c r="H84" s="1">
        <v>1222.18</v>
      </c>
      <c r="I84" s="1"/>
      <c r="J84" s="1"/>
      <c r="K84" s="1"/>
      <c r="L84" s="1">
        <v>2771.91</v>
      </c>
    </row>
    <row r="85" spans="1:12" x14ac:dyDescent="0.25">
      <c r="A85" s="40" t="s">
        <v>49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49" t="s">
        <v>60</v>
      </c>
      <c r="B86" s="1">
        <v>1238.3499999999999</v>
      </c>
      <c r="C86" s="1"/>
      <c r="D86" s="1"/>
      <c r="E86" s="1"/>
      <c r="F86" s="1"/>
      <c r="G86" s="1"/>
      <c r="H86" s="1"/>
      <c r="I86" s="1"/>
      <c r="J86" s="1"/>
      <c r="K86" s="1"/>
      <c r="L86" s="1">
        <v>1238.3499999999999</v>
      </c>
    </row>
    <row r="87" spans="1:12" x14ac:dyDescent="0.25">
      <c r="A87" s="49" t="s">
        <v>70</v>
      </c>
      <c r="B87" s="1">
        <v>1695.16</v>
      </c>
      <c r="C87" s="1"/>
      <c r="D87" s="1"/>
      <c r="E87" s="1"/>
      <c r="F87" s="1"/>
      <c r="G87" s="1"/>
      <c r="H87" s="1"/>
      <c r="I87" s="1"/>
      <c r="J87" s="1"/>
      <c r="K87" s="1"/>
      <c r="L87" s="1">
        <v>1695.16</v>
      </c>
    </row>
    <row r="88" spans="1:12" x14ac:dyDescent="0.25">
      <c r="A88" s="49" t="s">
        <v>71</v>
      </c>
      <c r="B88" s="1"/>
      <c r="C88" s="1">
        <v>1161.5</v>
      </c>
      <c r="D88" s="1"/>
      <c r="E88" s="1"/>
      <c r="F88" s="1"/>
      <c r="G88" s="1"/>
      <c r="H88" s="1"/>
      <c r="I88" s="1">
        <v>3365.84</v>
      </c>
      <c r="J88" s="1"/>
      <c r="K88" s="1"/>
      <c r="L88" s="1">
        <v>4527.34</v>
      </c>
    </row>
    <row r="89" spans="1:12" x14ac:dyDescent="0.25">
      <c r="A89" s="49" t="s">
        <v>72</v>
      </c>
      <c r="B89" s="1"/>
      <c r="C89" s="1">
        <v>1665.56</v>
      </c>
      <c r="D89" s="1"/>
      <c r="E89" s="1"/>
      <c r="F89" s="1"/>
      <c r="G89" s="1">
        <v>1645.14</v>
      </c>
      <c r="H89" s="1"/>
      <c r="I89" s="1"/>
      <c r="J89" s="1"/>
      <c r="K89" s="1"/>
      <c r="L89" s="1">
        <v>3310.7</v>
      </c>
    </row>
    <row r="90" spans="1:12" x14ac:dyDescent="0.25">
      <c r="A90" s="3" t="s">
        <v>28</v>
      </c>
      <c r="B90" s="1">
        <v>1151.1099999999999</v>
      </c>
      <c r="C90" s="1">
        <v>6069.49</v>
      </c>
      <c r="D90" s="1">
        <v>3704.21</v>
      </c>
      <c r="E90" s="1">
        <v>3330.0699999999997</v>
      </c>
      <c r="F90" s="1">
        <v>3799.63</v>
      </c>
      <c r="G90" s="1">
        <v>1568.41</v>
      </c>
      <c r="H90" s="1">
        <v>9263.34</v>
      </c>
      <c r="I90" s="1">
        <v>1700.85</v>
      </c>
      <c r="J90" s="1">
        <v>2929.06</v>
      </c>
      <c r="K90" s="1">
        <v>7589.6299999999992</v>
      </c>
      <c r="L90" s="1">
        <v>41105.799999999996</v>
      </c>
    </row>
    <row r="91" spans="1:12" x14ac:dyDescent="0.25">
      <c r="A91" s="40" t="s">
        <v>36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49" t="s">
        <v>60</v>
      </c>
      <c r="B92" s="1"/>
      <c r="C92" s="1"/>
      <c r="D92" s="1"/>
      <c r="E92" s="1">
        <v>1650.07</v>
      </c>
      <c r="F92" s="1"/>
      <c r="G92" s="1"/>
      <c r="H92" s="1"/>
      <c r="I92" s="1"/>
      <c r="J92" s="1">
        <v>2929.06</v>
      </c>
      <c r="K92" s="1"/>
      <c r="L92" s="1">
        <v>4579.13</v>
      </c>
    </row>
    <row r="93" spans="1:12" x14ac:dyDescent="0.25">
      <c r="A93" s="49" t="s">
        <v>70</v>
      </c>
      <c r="B93" s="1"/>
      <c r="C93" s="1"/>
      <c r="D93" s="1">
        <v>1835.46</v>
      </c>
      <c r="E93" s="1"/>
      <c r="F93" s="1"/>
      <c r="G93" s="1"/>
      <c r="H93" s="1">
        <v>1526.7</v>
      </c>
      <c r="I93" s="1"/>
      <c r="J93" s="1"/>
      <c r="K93" s="1"/>
      <c r="L93" s="1">
        <v>3362.16</v>
      </c>
    </row>
    <row r="94" spans="1:12" x14ac:dyDescent="0.25">
      <c r="A94" s="49" t="s">
        <v>71</v>
      </c>
      <c r="B94" s="1"/>
      <c r="C94" s="1">
        <v>1486.57</v>
      </c>
      <c r="D94" s="1"/>
      <c r="E94" s="1"/>
      <c r="F94" s="1"/>
      <c r="G94" s="1"/>
      <c r="H94" s="1"/>
      <c r="I94" s="1"/>
      <c r="J94" s="1"/>
      <c r="K94" s="1">
        <v>1495.5</v>
      </c>
      <c r="L94" s="1">
        <v>2982.0699999999997</v>
      </c>
    </row>
    <row r="95" spans="1:12" x14ac:dyDescent="0.25">
      <c r="A95" s="40" t="s">
        <v>43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49" t="s">
        <v>61</v>
      </c>
      <c r="B96" s="1"/>
      <c r="C96" s="1"/>
      <c r="D96" s="1"/>
      <c r="E96" s="1"/>
      <c r="F96" s="1"/>
      <c r="G96" s="1"/>
      <c r="H96" s="1"/>
      <c r="I96" s="1">
        <v>1700.85</v>
      </c>
      <c r="J96" s="1"/>
      <c r="K96" s="1"/>
      <c r="L96" s="1">
        <v>1700.85</v>
      </c>
    </row>
    <row r="97" spans="1:12" x14ac:dyDescent="0.25">
      <c r="A97" s="49" t="s">
        <v>64</v>
      </c>
      <c r="B97" s="1"/>
      <c r="C97" s="1"/>
      <c r="D97" s="1"/>
      <c r="E97" s="1"/>
      <c r="F97" s="1"/>
      <c r="G97" s="1"/>
      <c r="H97" s="1">
        <v>1931.35</v>
      </c>
      <c r="I97" s="1"/>
      <c r="J97" s="1"/>
      <c r="K97" s="1"/>
      <c r="L97" s="1">
        <v>1931.35</v>
      </c>
    </row>
    <row r="98" spans="1:12" x14ac:dyDescent="0.25">
      <c r="A98" s="49" t="s">
        <v>60</v>
      </c>
      <c r="B98" s="1">
        <v>1151.1099999999999</v>
      </c>
      <c r="C98" s="1"/>
      <c r="D98" s="1"/>
      <c r="E98" s="1"/>
      <c r="F98" s="1"/>
      <c r="G98" s="1"/>
      <c r="H98" s="1">
        <v>2838.4300000000003</v>
      </c>
      <c r="I98" s="1"/>
      <c r="J98" s="1"/>
      <c r="K98" s="1"/>
      <c r="L98" s="1">
        <v>3989.54</v>
      </c>
    </row>
    <row r="99" spans="1:12" x14ac:dyDescent="0.25">
      <c r="A99" s="49" t="s">
        <v>70</v>
      </c>
      <c r="B99" s="1"/>
      <c r="C99" s="1">
        <v>1824.5</v>
      </c>
      <c r="D99" s="1"/>
      <c r="E99" s="1">
        <v>1680</v>
      </c>
      <c r="F99" s="1"/>
      <c r="G99" s="1"/>
      <c r="H99" s="1"/>
      <c r="I99" s="1"/>
      <c r="J99" s="1"/>
      <c r="K99" s="1">
        <v>3164.6099999999997</v>
      </c>
      <c r="L99" s="1">
        <v>6669.11</v>
      </c>
    </row>
    <row r="100" spans="1:12" x14ac:dyDescent="0.25">
      <c r="A100" s="49" t="s">
        <v>71</v>
      </c>
      <c r="B100" s="1"/>
      <c r="C100" s="1"/>
      <c r="D100" s="1"/>
      <c r="E100" s="1"/>
      <c r="F100" s="1">
        <v>1908.35</v>
      </c>
      <c r="G100" s="1">
        <v>1568.41</v>
      </c>
      <c r="H100" s="1"/>
      <c r="I100" s="1"/>
      <c r="J100" s="1"/>
      <c r="K100" s="1"/>
      <c r="L100" s="1">
        <v>3476.76</v>
      </c>
    </row>
    <row r="101" spans="1:12" x14ac:dyDescent="0.25">
      <c r="A101" s="49" t="s">
        <v>72</v>
      </c>
      <c r="B101" s="1"/>
      <c r="C101" s="1"/>
      <c r="D101" s="1">
        <v>1868.75</v>
      </c>
      <c r="E101" s="1"/>
      <c r="F101" s="1">
        <v>1891.28</v>
      </c>
      <c r="G101" s="1"/>
      <c r="H101" s="1">
        <v>1757.83</v>
      </c>
      <c r="I101" s="1"/>
      <c r="J101" s="1"/>
      <c r="K101" s="1"/>
      <c r="L101" s="1">
        <v>5517.86</v>
      </c>
    </row>
    <row r="102" spans="1:12" x14ac:dyDescent="0.25">
      <c r="A102" s="49" t="s">
        <v>76</v>
      </c>
      <c r="B102" s="1"/>
      <c r="C102" s="1"/>
      <c r="D102" s="1"/>
      <c r="E102" s="1"/>
      <c r="F102" s="1"/>
      <c r="G102" s="1"/>
      <c r="H102" s="1"/>
      <c r="I102" s="1"/>
      <c r="J102" s="1"/>
      <c r="K102" s="1">
        <v>1193.24</v>
      </c>
      <c r="L102" s="1">
        <v>1193.24</v>
      </c>
    </row>
    <row r="103" spans="1:12" x14ac:dyDescent="0.25">
      <c r="A103" s="40" t="s">
        <v>49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49" t="s">
        <v>70</v>
      </c>
      <c r="B104" s="1"/>
      <c r="C104" s="1">
        <v>1166.3399999999999</v>
      </c>
      <c r="D104" s="1"/>
      <c r="E104" s="1"/>
      <c r="F104" s="1"/>
      <c r="G104" s="1"/>
      <c r="H104" s="1"/>
      <c r="I104" s="1"/>
      <c r="J104" s="1"/>
      <c r="K104" s="1"/>
      <c r="L104" s="1">
        <v>1166.3399999999999</v>
      </c>
    </row>
    <row r="105" spans="1:12" x14ac:dyDescent="0.25">
      <c r="A105" s="49" t="s">
        <v>71</v>
      </c>
      <c r="B105" s="1"/>
      <c r="C105" s="1"/>
      <c r="D105" s="1"/>
      <c r="E105" s="1"/>
      <c r="F105" s="1"/>
      <c r="G105" s="1"/>
      <c r="H105" s="1">
        <v>1209.03</v>
      </c>
      <c r="I105" s="1"/>
      <c r="J105" s="1"/>
      <c r="K105" s="1"/>
      <c r="L105" s="1">
        <v>1209.03</v>
      </c>
    </row>
    <row r="106" spans="1:12" x14ac:dyDescent="0.25">
      <c r="A106" s="49" t="s">
        <v>72</v>
      </c>
      <c r="B106" s="1"/>
      <c r="C106" s="1"/>
      <c r="D106" s="1"/>
      <c r="E106" s="1"/>
      <c r="F106" s="1"/>
      <c r="G106" s="1"/>
      <c r="H106" s="1"/>
      <c r="I106" s="1"/>
      <c r="J106" s="1"/>
      <c r="K106" s="1">
        <v>1736.28</v>
      </c>
      <c r="L106" s="1">
        <v>1736.28</v>
      </c>
    </row>
    <row r="107" spans="1:12" x14ac:dyDescent="0.25">
      <c r="A107" s="49" t="s">
        <v>76</v>
      </c>
      <c r="B107" s="1"/>
      <c r="C107" s="1">
        <v>1592.08</v>
      </c>
      <c r="D107" s="1"/>
      <c r="E107" s="1"/>
      <c r="F107" s="1"/>
      <c r="G107" s="1"/>
      <c r="H107" s="1"/>
      <c r="I107" s="1"/>
      <c r="J107" s="1"/>
      <c r="K107" s="1"/>
      <c r="L107" s="1">
        <v>1592.08</v>
      </c>
    </row>
    <row r="108" spans="1:12" x14ac:dyDescent="0.25">
      <c r="A108" s="3" t="s">
        <v>29</v>
      </c>
      <c r="B108" s="1">
        <v>2942.2</v>
      </c>
      <c r="C108" s="1">
        <v>9240.77</v>
      </c>
      <c r="D108" s="1">
        <v>1421.25</v>
      </c>
      <c r="E108" s="1">
        <v>5265.12</v>
      </c>
      <c r="F108" s="1">
        <v>2445.83</v>
      </c>
      <c r="G108" s="1">
        <v>1540.98</v>
      </c>
      <c r="H108" s="1">
        <v>14078.06</v>
      </c>
      <c r="I108" s="1"/>
      <c r="J108" s="1">
        <v>1700.25</v>
      </c>
      <c r="K108" s="1">
        <v>7353.5199999999995</v>
      </c>
      <c r="L108" s="1">
        <v>45987.979999999996</v>
      </c>
    </row>
    <row r="109" spans="1:12" x14ac:dyDescent="0.25">
      <c r="A109" s="40" t="s">
        <v>36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49" t="s">
        <v>61</v>
      </c>
      <c r="B110" s="1"/>
      <c r="C110" s="1"/>
      <c r="D110" s="1"/>
      <c r="E110" s="1"/>
      <c r="F110" s="1"/>
      <c r="G110" s="1"/>
      <c r="H110" s="1">
        <v>1948.79</v>
      </c>
      <c r="I110" s="1"/>
      <c r="J110" s="1"/>
      <c r="K110" s="1"/>
      <c r="L110" s="1">
        <v>1948.79</v>
      </c>
    </row>
    <row r="111" spans="1:12" x14ac:dyDescent="0.25">
      <c r="A111" s="49" t="s">
        <v>64</v>
      </c>
      <c r="B111" s="1"/>
      <c r="C111" s="1">
        <v>1577.84</v>
      </c>
      <c r="D111" s="1"/>
      <c r="E111" s="1"/>
      <c r="F111" s="1"/>
      <c r="G111" s="1"/>
      <c r="H111" s="1"/>
      <c r="I111" s="1"/>
      <c r="J111" s="1"/>
      <c r="K111" s="1"/>
      <c r="L111" s="1">
        <v>1577.84</v>
      </c>
    </row>
    <row r="112" spans="1:12" x14ac:dyDescent="0.25">
      <c r="A112" s="49" t="s">
        <v>60</v>
      </c>
      <c r="B112" s="1"/>
      <c r="C112" s="1"/>
      <c r="D112" s="1"/>
      <c r="E112" s="1"/>
      <c r="F112" s="1"/>
      <c r="G112" s="1">
        <v>1540.98</v>
      </c>
      <c r="H112" s="1">
        <v>1522.13</v>
      </c>
      <c r="I112" s="1"/>
      <c r="J112" s="1"/>
      <c r="K112" s="1"/>
      <c r="L112" s="1">
        <v>3063.11</v>
      </c>
    </row>
    <row r="113" spans="1:12" x14ac:dyDescent="0.25">
      <c r="A113" s="49" t="s">
        <v>70</v>
      </c>
      <c r="B113" s="1"/>
      <c r="C113" s="1"/>
      <c r="D113" s="1"/>
      <c r="E113" s="1"/>
      <c r="F113" s="1"/>
      <c r="G113" s="1"/>
      <c r="H113" s="1">
        <v>1879.98</v>
      </c>
      <c r="I113" s="1"/>
      <c r="J113" s="1"/>
      <c r="K113" s="1"/>
      <c r="L113" s="1">
        <v>1879.98</v>
      </c>
    </row>
    <row r="114" spans="1:12" x14ac:dyDescent="0.25">
      <c r="A114" s="49" t="s">
        <v>71</v>
      </c>
      <c r="B114" s="1"/>
      <c r="C114" s="1">
        <v>1162.8499999999999</v>
      </c>
      <c r="D114" s="1"/>
      <c r="E114" s="1"/>
      <c r="F114" s="1"/>
      <c r="G114" s="1"/>
      <c r="H114" s="1"/>
      <c r="I114" s="1"/>
      <c r="J114" s="1"/>
      <c r="K114" s="1">
        <v>1690.09</v>
      </c>
      <c r="L114" s="1">
        <v>2852.9399999999996</v>
      </c>
    </row>
    <row r="115" spans="1:12" x14ac:dyDescent="0.25">
      <c r="A115" s="49" t="s">
        <v>72</v>
      </c>
      <c r="B115" s="1"/>
      <c r="C115" s="1"/>
      <c r="D115" s="1"/>
      <c r="E115" s="1"/>
      <c r="F115" s="1"/>
      <c r="G115" s="1"/>
      <c r="H115" s="1">
        <v>1531.77</v>
      </c>
      <c r="I115" s="1"/>
      <c r="J115" s="1"/>
      <c r="K115" s="1">
        <v>1504</v>
      </c>
      <c r="L115" s="1">
        <v>3035.77</v>
      </c>
    </row>
    <row r="116" spans="1:12" x14ac:dyDescent="0.25">
      <c r="A116" s="49" t="s">
        <v>75</v>
      </c>
      <c r="B116" s="1"/>
      <c r="C116" s="1"/>
      <c r="D116" s="1"/>
      <c r="E116" s="1"/>
      <c r="F116" s="1"/>
      <c r="G116" s="1"/>
      <c r="H116" s="1">
        <v>1711.07</v>
      </c>
      <c r="I116" s="1"/>
      <c r="J116" s="1"/>
      <c r="K116" s="1"/>
      <c r="L116" s="1">
        <v>1711.07</v>
      </c>
    </row>
    <row r="117" spans="1:12" x14ac:dyDescent="0.25">
      <c r="A117" s="40" t="s">
        <v>43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49" t="s">
        <v>61</v>
      </c>
      <c r="B118" s="1"/>
      <c r="C118" s="1"/>
      <c r="D118" s="1"/>
      <c r="E118" s="1"/>
      <c r="F118" s="1"/>
      <c r="G118" s="1"/>
      <c r="H118" s="1"/>
      <c r="I118" s="1"/>
      <c r="J118" s="1"/>
      <c r="K118" s="1">
        <v>1182.57</v>
      </c>
      <c r="L118" s="1">
        <v>1182.57</v>
      </c>
    </row>
    <row r="119" spans="1:12" x14ac:dyDescent="0.25">
      <c r="A119" s="49" t="s">
        <v>63</v>
      </c>
      <c r="B119" s="1"/>
      <c r="C119" s="1">
        <v>1937.15</v>
      </c>
      <c r="D119" s="1"/>
      <c r="E119" s="1"/>
      <c r="F119" s="1"/>
      <c r="G119" s="1"/>
      <c r="H119" s="1"/>
      <c r="I119" s="1"/>
      <c r="J119" s="1"/>
      <c r="K119" s="1"/>
      <c r="L119" s="1">
        <v>1937.15</v>
      </c>
    </row>
    <row r="120" spans="1:12" x14ac:dyDescent="0.25">
      <c r="A120" s="49" t="s">
        <v>60</v>
      </c>
      <c r="B120" s="1"/>
      <c r="C120" s="1"/>
      <c r="D120" s="1"/>
      <c r="E120" s="1">
        <v>1797.38</v>
      </c>
      <c r="F120" s="1"/>
      <c r="G120" s="1"/>
      <c r="H120" s="1"/>
      <c r="I120" s="1"/>
      <c r="J120" s="1"/>
      <c r="K120" s="1"/>
      <c r="L120" s="1">
        <v>1797.38</v>
      </c>
    </row>
    <row r="121" spans="1:12" x14ac:dyDescent="0.25">
      <c r="A121" s="49" t="s">
        <v>70</v>
      </c>
      <c r="B121" s="1"/>
      <c r="C121" s="1"/>
      <c r="D121" s="1"/>
      <c r="E121" s="1"/>
      <c r="F121" s="1"/>
      <c r="G121" s="1"/>
      <c r="H121" s="1">
        <v>1154.57</v>
      </c>
      <c r="I121" s="1"/>
      <c r="J121" s="1"/>
      <c r="K121" s="1"/>
      <c r="L121" s="1">
        <v>1154.57</v>
      </c>
    </row>
    <row r="122" spans="1:12" x14ac:dyDescent="0.25">
      <c r="A122" s="49" t="s">
        <v>71</v>
      </c>
      <c r="B122" s="1"/>
      <c r="C122" s="1">
        <v>1169.8399999999999</v>
      </c>
      <c r="D122" s="1">
        <v>1421.25</v>
      </c>
      <c r="E122" s="1">
        <v>1802.77</v>
      </c>
      <c r="F122" s="1">
        <v>1214.8800000000001</v>
      </c>
      <c r="G122" s="1"/>
      <c r="H122" s="1"/>
      <c r="I122" s="1"/>
      <c r="J122" s="1">
        <v>1700.25</v>
      </c>
      <c r="K122" s="1"/>
      <c r="L122" s="1">
        <v>7308.9900000000007</v>
      </c>
    </row>
    <row r="123" spans="1:12" x14ac:dyDescent="0.25">
      <c r="A123" s="49" t="s">
        <v>72</v>
      </c>
      <c r="B123" s="1"/>
      <c r="C123" s="1"/>
      <c r="D123" s="1"/>
      <c r="E123" s="1"/>
      <c r="F123" s="1"/>
      <c r="G123" s="1"/>
      <c r="H123" s="1"/>
      <c r="I123" s="1"/>
      <c r="J123" s="1"/>
      <c r="K123" s="1">
        <v>1229.53</v>
      </c>
      <c r="L123" s="1">
        <v>1229.53</v>
      </c>
    </row>
    <row r="124" spans="1:12" x14ac:dyDescent="0.25">
      <c r="A124" s="49" t="s">
        <v>73</v>
      </c>
      <c r="B124" s="1"/>
      <c r="C124" s="1">
        <v>1473.27</v>
      </c>
      <c r="D124" s="1"/>
      <c r="E124" s="1"/>
      <c r="F124" s="1"/>
      <c r="G124" s="1"/>
      <c r="H124" s="1"/>
      <c r="I124" s="1"/>
      <c r="J124" s="1"/>
      <c r="K124" s="1"/>
      <c r="L124" s="1">
        <v>1473.27</v>
      </c>
    </row>
    <row r="125" spans="1:12" x14ac:dyDescent="0.25">
      <c r="A125" s="49" t="s">
        <v>74</v>
      </c>
      <c r="B125" s="1"/>
      <c r="C125" s="1"/>
      <c r="D125" s="1"/>
      <c r="E125" s="1"/>
      <c r="F125" s="1"/>
      <c r="G125" s="1"/>
      <c r="H125" s="1">
        <v>1200.4100000000001</v>
      </c>
      <c r="I125" s="1"/>
      <c r="J125" s="1"/>
      <c r="K125" s="1"/>
      <c r="L125" s="1">
        <v>1200.4100000000001</v>
      </c>
    </row>
    <row r="126" spans="1:12" x14ac:dyDescent="0.25">
      <c r="A126" s="40" t="s">
        <v>49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49" t="s">
        <v>70</v>
      </c>
      <c r="B127" s="1">
        <v>1725.91</v>
      </c>
      <c r="C127" s="1">
        <v>1919.82</v>
      </c>
      <c r="D127" s="1"/>
      <c r="E127" s="1"/>
      <c r="F127" s="1">
        <v>1230.95</v>
      </c>
      <c r="G127" s="1"/>
      <c r="H127" s="1">
        <v>1518.07</v>
      </c>
      <c r="I127" s="1"/>
      <c r="J127" s="1"/>
      <c r="K127" s="1"/>
      <c r="L127" s="1">
        <v>6394.75</v>
      </c>
    </row>
    <row r="128" spans="1:12" x14ac:dyDescent="0.25">
      <c r="A128" s="49" t="s">
        <v>71</v>
      </c>
      <c r="B128" s="1"/>
      <c r="C128" s="1"/>
      <c r="D128" s="1"/>
      <c r="E128" s="1"/>
      <c r="F128" s="1"/>
      <c r="G128" s="1"/>
      <c r="H128" s="1">
        <v>1611.27</v>
      </c>
      <c r="I128" s="1"/>
      <c r="J128" s="1"/>
      <c r="K128" s="1"/>
      <c r="L128" s="1">
        <v>1611.27</v>
      </c>
    </row>
    <row r="129" spans="1:12" x14ac:dyDescent="0.25">
      <c r="A129" s="49" t="s">
        <v>72</v>
      </c>
      <c r="B129" s="1">
        <v>1216.29</v>
      </c>
      <c r="C129" s="1"/>
      <c r="D129" s="1"/>
      <c r="E129" s="1">
        <v>1664.97</v>
      </c>
      <c r="F129" s="1"/>
      <c r="G129" s="1"/>
      <c r="H129" s="1"/>
      <c r="I129" s="1"/>
      <c r="J129" s="1"/>
      <c r="K129" s="1">
        <v>1747.33</v>
      </c>
      <c r="L129" s="1">
        <v>4628.59</v>
      </c>
    </row>
    <row r="130" spans="1:12" x14ac:dyDescent="0.25">
      <c r="A130" s="3" t="s">
        <v>30</v>
      </c>
      <c r="B130" s="1">
        <v>10634.830000000002</v>
      </c>
      <c r="C130" s="1">
        <v>10194.029999999999</v>
      </c>
      <c r="D130" s="1">
        <v>11560.140000000001</v>
      </c>
      <c r="E130" s="1">
        <v>4766.9400000000005</v>
      </c>
      <c r="F130" s="1">
        <v>12741.2</v>
      </c>
      <c r="G130" s="1">
        <v>4254.92</v>
      </c>
      <c r="H130" s="1">
        <v>20503.260000000002</v>
      </c>
      <c r="I130" s="1">
        <v>1685.64</v>
      </c>
      <c r="J130" s="1">
        <v>7600.54</v>
      </c>
      <c r="K130" s="1">
        <v>18629.8</v>
      </c>
      <c r="L130" s="1">
        <v>102571.29999999999</v>
      </c>
    </row>
    <row r="131" spans="1:12" x14ac:dyDescent="0.25">
      <c r="A131" s="40" t="s">
        <v>36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49" t="s">
        <v>62</v>
      </c>
      <c r="B132" s="1"/>
      <c r="C132" s="1"/>
      <c r="D132" s="1"/>
      <c r="E132" s="1"/>
      <c r="F132" s="1"/>
      <c r="G132" s="1"/>
      <c r="H132" s="1"/>
      <c r="I132" s="1"/>
      <c r="J132" s="1"/>
      <c r="K132" s="1">
        <v>1442.7</v>
      </c>
      <c r="L132" s="1">
        <v>1442.7</v>
      </c>
    </row>
    <row r="133" spans="1:12" x14ac:dyDescent="0.25">
      <c r="A133" s="49" t="s">
        <v>60</v>
      </c>
      <c r="B133" s="1">
        <v>2915.88</v>
      </c>
      <c r="C133" s="1">
        <v>1563.72</v>
      </c>
      <c r="D133" s="1"/>
      <c r="E133" s="1"/>
      <c r="F133" s="1"/>
      <c r="G133" s="1"/>
      <c r="H133" s="1">
        <v>1601.65</v>
      </c>
      <c r="I133" s="1"/>
      <c r="J133" s="1"/>
      <c r="K133" s="1">
        <v>2922.75</v>
      </c>
      <c r="L133" s="1">
        <v>9004</v>
      </c>
    </row>
    <row r="134" spans="1:12" x14ac:dyDescent="0.25">
      <c r="A134" s="49" t="s">
        <v>70</v>
      </c>
      <c r="B134" s="1">
        <v>3209.71</v>
      </c>
      <c r="C134" s="1">
        <v>1902.64</v>
      </c>
      <c r="D134" s="1"/>
      <c r="E134" s="1"/>
      <c r="F134" s="1"/>
      <c r="G134" s="1"/>
      <c r="H134" s="1">
        <v>1857.59</v>
      </c>
      <c r="I134" s="1"/>
      <c r="J134" s="1"/>
      <c r="K134" s="1"/>
      <c r="L134" s="1">
        <v>6969.9400000000005</v>
      </c>
    </row>
    <row r="135" spans="1:12" x14ac:dyDescent="0.25">
      <c r="A135" s="49" t="s">
        <v>71</v>
      </c>
      <c r="B135" s="1"/>
      <c r="C135" s="1"/>
      <c r="D135" s="1">
        <v>1417</v>
      </c>
      <c r="E135" s="1"/>
      <c r="F135" s="1"/>
      <c r="G135" s="1"/>
      <c r="H135" s="1"/>
      <c r="I135" s="1"/>
      <c r="J135" s="1"/>
      <c r="K135" s="1"/>
      <c r="L135" s="1">
        <v>1417</v>
      </c>
    </row>
    <row r="136" spans="1:12" x14ac:dyDescent="0.25">
      <c r="A136" s="49" t="s">
        <v>72</v>
      </c>
      <c r="B136" s="1"/>
      <c r="C136" s="1">
        <v>2764.42</v>
      </c>
      <c r="D136" s="1">
        <v>1611</v>
      </c>
      <c r="E136" s="1">
        <v>1792</v>
      </c>
      <c r="F136" s="1"/>
      <c r="G136" s="1"/>
      <c r="H136" s="1">
        <v>2140.4</v>
      </c>
      <c r="I136" s="1"/>
      <c r="J136" s="1"/>
      <c r="K136" s="1"/>
      <c r="L136" s="1">
        <v>8307.82</v>
      </c>
    </row>
    <row r="137" spans="1:12" x14ac:dyDescent="0.25">
      <c r="A137" s="49" t="s">
        <v>74</v>
      </c>
      <c r="B137" s="1"/>
      <c r="C137" s="1"/>
      <c r="D137" s="1"/>
      <c r="E137" s="1"/>
      <c r="F137" s="1"/>
      <c r="G137" s="1"/>
      <c r="H137" s="1"/>
      <c r="I137" s="1"/>
      <c r="J137" s="1">
        <v>1468.86</v>
      </c>
      <c r="K137" s="1"/>
      <c r="L137" s="1">
        <v>1468.86</v>
      </c>
    </row>
    <row r="138" spans="1:12" x14ac:dyDescent="0.25">
      <c r="A138" s="40" t="s">
        <v>43</v>
      </c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49" t="s">
        <v>63</v>
      </c>
      <c r="B139" s="1"/>
      <c r="C139" s="1"/>
      <c r="D139" s="1"/>
      <c r="E139" s="1"/>
      <c r="F139" s="1"/>
      <c r="G139" s="1"/>
      <c r="H139" s="1"/>
      <c r="I139" s="1"/>
      <c r="J139" s="1">
        <v>1438.38</v>
      </c>
      <c r="K139" s="1"/>
      <c r="L139" s="1">
        <v>1438.38</v>
      </c>
    </row>
    <row r="140" spans="1:12" x14ac:dyDescent="0.25">
      <c r="A140" s="49" t="s">
        <v>62</v>
      </c>
      <c r="B140" s="1"/>
      <c r="C140" s="1"/>
      <c r="D140" s="1"/>
      <c r="E140" s="1"/>
      <c r="F140" s="1"/>
      <c r="G140" s="1"/>
      <c r="H140" s="1">
        <v>1179.03</v>
      </c>
      <c r="I140" s="1"/>
      <c r="J140" s="1"/>
      <c r="K140" s="1"/>
      <c r="L140" s="1">
        <v>1179.03</v>
      </c>
    </row>
    <row r="141" spans="1:12" x14ac:dyDescent="0.25">
      <c r="A141" s="49" t="s">
        <v>60</v>
      </c>
      <c r="B141" s="1"/>
      <c r="C141" s="1"/>
      <c r="D141" s="1"/>
      <c r="E141" s="1">
        <v>1155.9000000000001</v>
      </c>
      <c r="F141" s="1">
        <v>1225.8499999999999</v>
      </c>
      <c r="G141" s="1"/>
      <c r="H141" s="1">
        <v>1840.97</v>
      </c>
      <c r="I141" s="1"/>
      <c r="J141" s="1"/>
      <c r="K141" s="1">
        <v>4630.7299999999996</v>
      </c>
      <c r="L141" s="1">
        <v>8853.4500000000007</v>
      </c>
    </row>
    <row r="142" spans="1:12" x14ac:dyDescent="0.25">
      <c r="A142" s="49" t="s">
        <v>70</v>
      </c>
      <c r="B142" s="1">
        <v>1741.49</v>
      </c>
      <c r="C142" s="1">
        <v>1140.81</v>
      </c>
      <c r="D142" s="1">
        <v>1660.58</v>
      </c>
      <c r="E142" s="1"/>
      <c r="F142" s="1"/>
      <c r="G142" s="1"/>
      <c r="H142" s="1">
        <v>1491.03</v>
      </c>
      <c r="I142" s="1"/>
      <c r="J142" s="1"/>
      <c r="K142" s="1"/>
      <c r="L142" s="1">
        <v>6033.91</v>
      </c>
    </row>
    <row r="143" spans="1:12" x14ac:dyDescent="0.25">
      <c r="A143" s="49" t="s">
        <v>71</v>
      </c>
      <c r="B143" s="1"/>
      <c r="C143" s="1"/>
      <c r="D143" s="1"/>
      <c r="E143" s="1">
        <v>1819.04</v>
      </c>
      <c r="F143" s="1">
        <v>2773.34</v>
      </c>
      <c r="G143" s="1"/>
      <c r="H143" s="1">
        <v>2783.85</v>
      </c>
      <c r="I143" s="1"/>
      <c r="J143" s="1"/>
      <c r="K143" s="1">
        <v>1513.04</v>
      </c>
      <c r="L143" s="1">
        <v>8889.27</v>
      </c>
    </row>
    <row r="144" spans="1:12" x14ac:dyDescent="0.25">
      <c r="A144" s="49" t="s">
        <v>72</v>
      </c>
      <c r="B144" s="1"/>
      <c r="C144" s="1">
        <v>1137.4000000000001</v>
      </c>
      <c r="D144" s="1"/>
      <c r="E144" s="1"/>
      <c r="F144" s="1">
        <v>861.7</v>
      </c>
      <c r="G144" s="1">
        <v>1527.19</v>
      </c>
      <c r="H144" s="1"/>
      <c r="I144" s="1"/>
      <c r="J144" s="1"/>
      <c r="K144" s="1">
        <v>1212.6500000000001</v>
      </c>
      <c r="L144" s="1">
        <v>4738.9400000000005</v>
      </c>
    </row>
    <row r="145" spans="1:12" x14ac:dyDescent="0.25">
      <c r="A145" s="49" t="s">
        <v>75</v>
      </c>
      <c r="B145" s="1"/>
      <c r="C145" s="1"/>
      <c r="D145" s="1"/>
      <c r="E145" s="1"/>
      <c r="F145" s="1"/>
      <c r="G145" s="1"/>
      <c r="H145" s="1"/>
      <c r="I145" s="1"/>
      <c r="J145" s="1"/>
      <c r="K145" s="1">
        <v>1196.82</v>
      </c>
      <c r="L145" s="1">
        <v>1196.82</v>
      </c>
    </row>
    <row r="146" spans="1:12" x14ac:dyDescent="0.25">
      <c r="A146" s="40" t="s">
        <v>49</v>
      </c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49" t="s">
        <v>61</v>
      </c>
      <c r="B147" s="1"/>
      <c r="C147" s="1"/>
      <c r="D147" s="1"/>
      <c r="E147" s="1"/>
      <c r="F147" s="1">
        <v>1447.03</v>
      </c>
      <c r="G147" s="1"/>
      <c r="H147" s="1"/>
      <c r="I147" s="1"/>
      <c r="J147" s="1"/>
      <c r="K147" s="1"/>
      <c r="L147" s="1">
        <v>1447.03</v>
      </c>
    </row>
    <row r="148" spans="1:12" x14ac:dyDescent="0.25">
      <c r="A148" s="49" t="s">
        <v>63</v>
      </c>
      <c r="B148" s="1"/>
      <c r="C148" s="1"/>
      <c r="D148" s="1"/>
      <c r="E148" s="1"/>
      <c r="F148" s="1">
        <v>1175.5</v>
      </c>
      <c r="G148" s="1"/>
      <c r="H148" s="1"/>
      <c r="I148" s="1"/>
      <c r="J148" s="1"/>
      <c r="K148" s="1"/>
      <c r="L148" s="1">
        <v>1175.5</v>
      </c>
    </row>
    <row r="149" spans="1:12" x14ac:dyDescent="0.25">
      <c r="A149" s="49" t="s">
        <v>62</v>
      </c>
      <c r="B149" s="1"/>
      <c r="C149" s="1"/>
      <c r="D149" s="1"/>
      <c r="E149" s="1"/>
      <c r="F149" s="1">
        <v>1942.96</v>
      </c>
      <c r="G149" s="1"/>
      <c r="H149" s="1"/>
      <c r="I149" s="1"/>
      <c r="J149" s="1"/>
      <c r="K149" s="1"/>
      <c r="L149" s="1">
        <v>1942.96</v>
      </c>
    </row>
    <row r="150" spans="1:12" x14ac:dyDescent="0.25">
      <c r="A150" s="49" t="s">
        <v>60</v>
      </c>
      <c r="B150" s="1"/>
      <c r="C150" s="1"/>
      <c r="D150" s="1"/>
      <c r="E150" s="1"/>
      <c r="F150" s="1">
        <v>1608.86</v>
      </c>
      <c r="G150" s="1"/>
      <c r="H150" s="1"/>
      <c r="I150" s="1"/>
      <c r="J150" s="1"/>
      <c r="K150" s="1"/>
      <c r="L150" s="1">
        <v>1608.86</v>
      </c>
    </row>
    <row r="151" spans="1:12" x14ac:dyDescent="0.25">
      <c r="A151" s="49" t="s">
        <v>70</v>
      </c>
      <c r="B151" s="1">
        <v>1573.12</v>
      </c>
      <c r="C151" s="1"/>
      <c r="D151" s="1">
        <v>1615.83</v>
      </c>
      <c r="E151" s="1"/>
      <c r="F151" s="1"/>
      <c r="G151" s="1"/>
      <c r="H151" s="1">
        <v>1726.52</v>
      </c>
      <c r="I151" s="1"/>
      <c r="J151" s="1"/>
      <c r="K151" s="1">
        <v>4174.74</v>
      </c>
      <c r="L151" s="1">
        <v>9090.2099999999991</v>
      </c>
    </row>
    <row r="152" spans="1:12" x14ac:dyDescent="0.25">
      <c r="A152" s="49" t="s">
        <v>71</v>
      </c>
      <c r="B152" s="1">
        <v>1194.6300000000001</v>
      </c>
      <c r="C152" s="1">
        <v>1685.04</v>
      </c>
      <c r="D152" s="1">
        <v>3403.7</v>
      </c>
      <c r="E152" s="1"/>
      <c r="F152" s="1"/>
      <c r="G152" s="1">
        <v>1173.3499999999999</v>
      </c>
      <c r="H152" s="1"/>
      <c r="I152" s="1">
        <v>1685.64</v>
      </c>
      <c r="J152" s="1"/>
      <c r="K152" s="1">
        <v>1536.37</v>
      </c>
      <c r="L152" s="1">
        <v>10678.73</v>
      </c>
    </row>
    <row r="153" spans="1:12" x14ac:dyDescent="0.25">
      <c r="A153" s="49" t="s">
        <v>72</v>
      </c>
      <c r="B153" s="1"/>
      <c r="C153" s="1"/>
      <c r="D153" s="1">
        <v>1852.03</v>
      </c>
      <c r="E153" s="1"/>
      <c r="F153" s="1"/>
      <c r="G153" s="1">
        <v>1554.38</v>
      </c>
      <c r="H153" s="1">
        <v>4692.55</v>
      </c>
      <c r="I153" s="1"/>
      <c r="J153" s="1">
        <v>3228.83</v>
      </c>
      <c r="K153" s="1"/>
      <c r="L153" s="1">
        <v>11327.79</v>
      </c>
    </row>
    <row r="154" spans="1:12" x14ac:dyDescent="0.25">
      <c r="A154" s="49" t="s">
        <v>75</v>
      </c>
      <c r="B154" s="1"/>
      <c r="C154" s="1"/>
      <c r="D154" s="1"/>
      <c r="E154" s="1"/>
      <c r="F154" s="1"/>
      <c r="G154" s="1"/>
      <c r="H154" s="1"/>
      <c r="I154" s="1"/>
      <c r="J154" s="1">
        <v>1464.47</v>
      </c>
      <c r="K154" s="1"/>
      <c r="L154" s="1">
        <v>1464.47</v>
      </c>
    </row>
    <row r="155" spans="1:12" x14ac:dyDescent="0.25">
      <c r="A155" s="49" t="s">
        <v>77</v>
      </c>
      <c r="B155" s="1"/>
      <c r="C155" s="1"/>
      <c r="D155" s="1"/>
      <c r="E155" s="1"/>
      <c r="F155" s="1">
        <v>1705.96</v>
      </c>
      <c r="G155" s="1"/>
      <c r="H155" s="1">
        <v>1189.67</v>
      </c>
      <c r="I155" s="1"/>
      <c r="J155" s="1"/>
      <c r="K155" s="1"/>
      <c r="L155" s="1">
        <v>2895.63</v>
      </c>
    </row>
    <row r="156" spans="1:12" x14ac:dyDescent="0.25">
      <c r="A156" s="3" t="s">
        <v>85</v>
      </c>
      <c r="B156" s="1"/>
      <c r="C156" s="1"/>
      <c r="D156" s="1"/>
      <c r="E156" s="1"/>
      <c r="F156" s="1"/>
      <c r="G156" s="1"/>
      <c r="H156" s="1">
        <v>1233.22</v>
      </c>
      <c r="I156" s="1"/>
      <c r="J156" s="1"/>
      <c r="K156" s="1"/>
      <c r="L156" s="1">
        <v>1233.22</v>
      </c>
    </row>
    <row r="157" spans="1:12" x14ac:dyDescent="0.25">
      <c r="A157" s="40" t="s">
        <v>49</v>
      </c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49" t="s">
        <v>70</v>
      </c>
      <c r="B158" s="1"/>
      <c r="C158" s="1"/>
      <c r="D158" s="1"/>
      <c r="E158" s="1"/>
      <c r="F158" s="1"/>
      <c r="G158" s="1"/>
      <c r="H158" s="1">
        <v>1233.22</v>
      </c>
      <c r="I158" s="1"/>
      <c r="J158" s="1"/>
      <c r="K158" s="1"/>
      <c r="L158" s="1">
        <v>1233.22</v>
      </c>
    </row>
    <row r="159" spans="1:12" x14ac:dyDescent="0.25">
      <c r="A159" s="3" t="s">
        <v>19</v>
      </c>
      <c r="B159" s="1">
        <v>24513.210000000003</v>
      </c>
      <c r="C159" s="1">
        <v>47752.249999999985</v>
      </c>
      <c r="D159" s="1">
        <v>24942.610000000004</v>
      </c>
      <c r="E159" s="1">
        <v>19012.240000000002</v>
      </c>
      <c r="F159" s="1">
        <v>33802.74</v>
      </c>
      <c r="G159" s="1">
        <v>14321.080000000002</v>
      </c>
      <c r="H159" s="1">
        <v>72563.209999999992</v>
      </c>
      <c r="I159" s="1">
        <v>8468.5399999999991</v>
      </c>
      <c r="J159" s="1">
        <v>21715.629999999997</v>
      </c>
      <c r="K159" s="1">
        <v>50041.32</v>
      </c>
      <c r="L159" s="1">
        <v>317132.82999999996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Y26" activeCellId="1" sqref="AY22:BI24 AY26:BI28"/>
    </sheetView>
  </sheetViews>
  <sheetFormatPr defaultRowHeight="15" x14ac:dyDescent="0.25"/>
  <cols>
    <col min="2" max="5" width="14.85546875" customWidth="1"/>
    <col min="6" max="6" width="16.42578125" bestFit="1" customWidth="1"/>
    <col min="7" max="7" width="13.5703125" customWidth="1"/>
    <col min="8" max="8" width="10.7109375" customWidth="1"/>
    <col min="9" max="9" width="16.5703125" customWidth="1"/>
    <col min="10" max="10" width="19.42578125" customWidth="1"/>
    <col min="12" max="12" width="17.28515625" bestFit="1" customWidth="1"/>
    <col min="13" max="14" width="10.7109375" customWidth="1"/>
    <col min="15" max="15" width="16.140625" customWidth="1"/>
  </cols>
  <sheetData>
    <row r="1" spans="1:15" ht="21.75" customHeight="1" x14ac:dyDescent="0.25">
      <c r="A1" s="8" t="s">
        <v>17</v>
      </c>
      <c r="B1" s="8" t="s">
        <v>5</v>
      </c>
      <c r="C1" s="10" t="s">
        <v>1</v>
      </c>
      <c r="D1" s="10" t="s">
        <v>2</v>
      </c>
      <c r="E1" s="10" t="s">
        <v>3</v>
      </c>
      <c r="F1" s="8" t="s">
        <v>4</v>
      </c>
      <c r="G1" s="9" t="s">
        <v>6</v>
      </c>
      <c r="H1" s="9" t="s">
        <v>59</v>
      </c>
      <c r="I1" s="9" t="s">
        <v>58</v>
      </c>
      <c r="J1" s="9" t="s">
        <v>55</v>
      </c>
      <c r="L1" s="9" t="s">
        <v>55</v>
      </c>
      <c r="M1" s="35" t="s">
        <v>59</v>
      </c>
      <c r="N1" s="9" t="s">
        <v>6</v>
      </c>
      <c r="O1" s="9" t="s">
        <v>58</v>
      </c>
    </row>
    <row r="2" spans="1:15" x14ac:dyDescent="0.25">
      <c r="G2" s="50">
        <f>Dashboard!C19</f>
        <v>0</v>
      </c>
      <c r="H2" s="50"/>
      <c r="J2" s="6"/>
      <c r="L2" s="6" t="s">
        <v>49</v>
      </c>
      <c r="M2" s="6" t="s">
        <v>60</v>
      </c>
      <c r="N2" s="6" t="s">
        <v>12</v>
      </c>
      <c r="O2" s="6" t="s">
        <v>52</v>
      </c>
    </row>
    <row r="3" spans="1:15" x14ac:dyDescent="0.25">
      <c r="L3" s="6" t="s">
        <v>36</v>
      </c>
      <c r="M3" s="6" t="s">
        <v>61</v>
      </c>
      <c r="N3" s="6" t="s">
        <v>13</v>
      </c>
      <c r="O3" s="6" t="s">
        <v>46</v>
      </c>
    </row>
    <row r="4" spans="1:15" x14ac:dyDescent="0.25">
      <c r="A4" t="s">
        <v>83</v>
      </c>
      <c r="B4">
        <f>DMAX(Source,E1,A1:J2)</f>
        <v>0</v>
      </c>
      <c r="L4" s="6" t="s">
        <v>43</v>
      </c>
      <c r="M4" s="7" t="s">
        <v>62</v>
      </c>
      <c r="N4" s="6" t="s">
        <v>7</v>
      </c>
      <c r="O4" s="6" t="s">
        <v>47</v>
      </c>
    </row>
    <row r="5" spans="1:15" x14ac:dyDescent="0.25">
      <c r="A5" t="s">
        <v>84</v>
      </c>
      <c r="B5">
        <f>DMIN(Source,E1,A1:J2)</f>
        <v>0</v>
      </c>
      <c r="M5" s="6" t="s">
        <v>63</v>
      </c>
      <c r="N5" s="6" t="s">
        <v>8</v>
      </c>
      <c r="O5" s="7" t="s">
        <v>57</v>
      </c>
    </row>
    <row r="6" spans="1:15" x14ac:dyDescent="0.25">
      <c r="M6" s="6" t="s">
        <v>64</v>
      </c>
      <c r="N6" s="6" t="s">
        <v>16</v>
      </c>
      <c r="O6" s="6" t="s">
        <v>56</v>
      </c>
    </row>
    <row r="7" spans="1:15" x14ac:dyDescent="0.25">
      <c r="M7" s="7" t="s">
        <v>65</v>
      </c>
      <c r="N7" s="6" t="s">
        <v>9</v>
      </c>
      <c r="O7" s="6" t="s">
        <v>37</v>
      </c>
    </row>
    <row r="8" spans="1:15" x14ac:dyDescent="0.25">
      <c r="M8" s="6" t="s">
        <v>70</v>
      </c>
      <c r="N8" s="6" t="s">
        <v>11</v>
      </c>
      <c r="O8" s="6" t="s">
        <v>44</v>
      </c>
    </row>
    <row r="9" spans="1:15" x14ac:dyDescent="0.25">
      <c r="M9" s="6" t="s">
        <v>71</v>
      </c>
      <c r="N9" s="6" t="s">
        <v>10</v>
      </c>
      <c r="O9" s="6" t="s">
        <v>45</v>
      </c>
    </row>
    <row r="10" spans="1:15" x14ac:dyDescent="0.25">
      <c r="M10" s="7" t="s">
        <v>72</v>
      </c>
      <c r="N10" s="6" t="s">
        <v>15</v>
      </c>
      <c r="O10" s="6" t="s">
        <v>48</v>
      </c>
    </row>
    <row r="11" spans="1:15" x14ac:dyDescent="0.25">
      <c r="M11" s="6" t="s">
        <v>73</v>
      </c>
      <c r="N11" s="7" t="s">
        <v>14</v>
      </c>
      <c r="O11" s="6" t="s">
        <v>38</v>
      </c>
    </row>
    <row r="12" spans="1:15" x14ac:dyDescent="0.25">
      <c r="M12" s="6" t="s">
        <v>74</v>
      </c>
      <c r="O12" s="6" t="s">
        <v>41</v>
      </c>
    </row>
    <row r="13" spans="1:15" x14ac:dyDescent="0.25">
      <c r="M13" s="6" t="s">
        <v>75</v>
      </c>
      <c r="O13" s="6" t="s">
        <v>39</v>
      </c>
    </row>
    <row r="14" spans="1:15" x14ac:dyDescent="0.25">
      <c r="M14" s="6" t="s">
        <v>76</v>
      </c>
      <c r="O14" s="6" t="s">
        <v>40</v>
      </c>
    </row>
    <row r="15" spans="1:15" x14ac:dyDescent="0.25">
      <c r="M15" s="6" t="s">
        <v>77</v>
      </c>
      <c r="O15" s="6" t="s">
        <v>42</v>
      </c>
    </row>
    <row r="16" spans="1:15" x14ac:dyDescent="0.25">
      <c r="O16" s="7" t="s">
        <v>50</v>
      </c>
    </row>
    <row r="17" spans="15:15" x14ac:dyDescent="0.25">
      <c r="O17" s="6" t="s">
        <v>53</v>
      </c>
    </row>
    <row r="18" spans="15:15" x14ac:dyDescent="0.25">
      <c r="O18" s="6" t="s">
        <v>51</v>
      </c>
    </row>
    <row r="19" spans="15:15" x14ac:dyDescent="0.25">
      <c r="O19" s="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Dashboard</vt:lpstr>
      <vt:lpstr>Source</vt:lpstr>
      <vt:lpstr>Pivot1</vt:lpstr>
      <vt:lpstr>Pivot2</vt:lpstr>
      <vt:lpstr>Pivot3</vt:lpstr>
      <vt:lpstr>Pivot4</vt:lpstr>
      <vt:lpstr>Pivot5</vt:lpstr>
      <vt:lpstr>Extra's</vt:lpstr>
      <vt:lpstr>BusinessSegment</vt:lpstr>
      <vt:lpstr>Country</vt:lpstr>
      <vt:lpstr>Home</vt:lpstr>
      <vt:lpstr>occurences</vt:lpstr>
      <vt:lpstr>Pivot2!Pivot1</vt:lpstr>
      <vt:lpstr>Pivot3!Pivot1</vt:lpstr>
      <vt:lpstr>Pivot4!Pivot1</vt:lpstr>
      <vt:lpstr>Pivot5!Pivot1</vt:lpstr>
      <vt:lpstr>Pivot1</vt:lpstr>
      <vt:lpstr>SalesReps</vt:lpstr>
      <vt:lpstr>Source</vt:lpstr>
      <vt:lpstr>SourceTable</vt:lpstr>
      <vt:lpstr>Vendors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Hans</cp:lastModifiedBy>
  <dcterms:created xsi:type="dcterms:W3CDTF">2011-11-08T23:57:13Z</dcterms:created>
  <dcterms:modified xsi:type="dcterms:W3CDTF">2012-10-29T17:42:43Z</dcterms:modified>
</cp:coreProperties>
</file>